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04"/>
  <workbookPr/>
  <mc:AlternateContent xmlns:mc="http://schemas.openxmlformats.org/markup-compatibility/2006">
    <mc:Choice Requires="x15">
      <x15ac:absPath xmlns:x15ac="http://schemas.microsoft.com/office/spreadsheetml/2010/11/ac" url="D:\TempUserProfiles\NetworkService\AppData\Local\Packages\oice_16_974fa576_32c1d314_1d5c\AC\Temp\"/>
    </mc:Choice>
  </mc:AlternateContent>
  <xr:revisionPtr revIDLastSave="0" documentId="8_{B1927D21-BA5D-495C-A267-106B7FF52AD3}" xr6:coauthVersionLast="47" xr6:coauthVersionMax="47" xr10:uidLastSave="{00000000-0000-0000-0000-000000000000}"/>
  <bookViews>
    <workbookView xWindow="-60" yWindow="-60" windowWidth="15480" windowHeight="11640" tabRatio="786" firstSheet="1" activeTab="1" xr2:uid="{00000000-000D-0000-FFFF-FFFF00000000}"/>
  </bookViews>
  <sheets>
    <sheet name="Instrucciones" sheetId="11" r:id="rId1"/>
    <sheet name="PDE" sheetId="13" r:id="rId2"/>
    <sheet name="Rutas Evacuaccion " sheetId="14" r:id="rId3"/>
    <sheet name="Iden_ Amenazas" sheetId="1" r:id="rId4"/>
    <sheet name="V_ Personas" sheetId="2" r:id="rId5"/>
    <sheet name="V_ Recursos" sheetId="3" r:id="rId6"/>
    <sheet name="V_ Sistemas y Procesos" sheetId="4" r:id="rId7"/>
    <sheet name="Consolidado V_" sheetId="5" r:id="rId8"/>
    <sheet name="Nivel de riesgos" sheetId="10" r:id="rId9"/>
  </sheets>
  <definedNames>
    <definedName name="_xlnm._FilterDatabase" localSheetId="3" hidden="1">'Iden_ Amenazas'!$A$4:$F$30</definedName>
    <definedName name="_xlnm.Print_Area" localSheetId="7">'Consolidado V_'!$B$2:$F$21</definedName>
    <definedName name="_xlnm.Print_Area" localSheetId="3">'Iden_ Amenazas'!$A$1:$F$31</definedName>
    <definedName name="_xlnm.Print_Area" localSheetId="0">Instrucciones!$B$1:$G$45</definedName>
    <definedName name="_xlnm.Print_Area" localSheetId="8">'Nivel de riesgos'!$A$2:$Y$78</definedName>
    <definedName name="_xlnm.Print_Area" localSheetId="1">PDE!$B$2:$G$92</definedName>
    <definedName name="_xlnm.Print_Area" localSheetId="2">'Rutas Evacuaccion '!$A$1:$H$65</definedName>
    <definedName name="_xlnm.Print_Area" localSheetId="4">'V_ Personas'!$A$1:$D$26</definedName>
    <definedName name="_xlnm.Print_Area" localSheetId="5">'V_ Recursos'!$A$1:$D$26</definedName>
    <definedName name="_xlnm.Print_Area" localSheetId="6">'V_ Sistemas y Procesos'!$A$1:$D$24</definedName>
    <definedName name="_xlnm.Print_Titles" localSheetId="3">'Iden_ Amenazas'!$1:$3</definedName>
    <definedName name="_xlnm.Print_Titles" localSheetId="4">'V_ Personas'!$4:$4</definedName>
    <definedName name="_xlnm.Print_Titles" localSheetId="5">'V_ Recursos'!$4:$5</definedName>
    <definedName name="_xlnm.Print_Titles" localSheetId="6">'V_ Sistemas y Procesos'!$1:$5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7" i="10" l="1"/>
  <c r="S74" i="10"/>
  <c r="S71" i="10"/>
  <c r="S68" i="10"/>
  <c r="S65" i="10"/>
  <c r="S60" i="10"/>
  <c r="S57" i="10"/>
  <c r="S54" i="10"/>
  <c r="S51" i="10"/>
  <c r="S48" i="10"/>
  <c r="S45" i="10"/>
  <c r="S42" i="10"/>
  <c r="S39" i="10"/>
  <c r="S36" i="10"/>
  <c r="S33" i="10"/>
  <c r="S30" i="10"/>
  <c r="S25" i="10"/>
  <c r="S22" i="10"/>
  <c r="S19" i="10"/>
  <c r="S16" i="10"/>
  <c r="S13" i="10"/>
  <c r="S10" i="10"/>
  <c r="S7" i="10"/>
  <c r="R76" i="10"/>
  <c r="R73" i="10"/>
  <c r="R70" i="10"/>
  <c r="R67" i="10"/>
  <c r="R64" i="10"/>
  <c r="R59" i="10"/>
  <c r="R56" i="10"/>
  <c r="R53" i="10"/>
  <c r="R50" i="10"/>
  <c r="R47" i="10"/>
  <c r="R44" i="10"/>
  <c r="R41" i="10"/>
  <c r="R38" i="10"/>
  <c r="R35" i="10"/>
  <c r="R32" i="10"/>
  <c r="R29" i="10"/>
  <c r="R24" i="10"/>
  <c r="R21" i="10"/>
  <c r="R18" i="10"/>
  <c r="R15" i="10"/>
  <c r="R12" i="10"/>
  <c r="R9" i="10"/>
  <c r="R6" i="10"/>
  <c r="Q77" i="10"/>
  <c r="Q74" i="10"/>
  <c r="Q71" i="10"/>
  <c r="Q68" i="10"/>
  <c r="Q65" i="10"/>
  <c r="Q60" i="10"/>
  <c r="Q57" i="10"/>
  <c r="Q54" i="10"/>
  <c r="Q51" i="10"/>
  <c r="Q48" i="10"/>
  <c r="Q45" i="10"/>
  <c r="Q42" i="10"/>
  <c r="Q39" i="10"/>
  <c r="Q36" i="10"/>
  <c r="Q33" i="10"/>
  <c r="Q30" i="10"/>
  <c r="Q25" i="10"/>
  <c r="Q22" i="10"/>
  <c r="Q19" i="10"/>
  <c r="Q16" i="10"/>
  <c r="Q13" i="10"/>
  <c r="Q10" i="10"/>
  <c r="Q7" i="10"/>
  <c r="R78" i="10"/>
  <c r="R75" i="10"/>
  <c r="R72" i="10"/>
  <c r="R69" i="10"/>
  <c r="R66" i="10"/>
  <c r="R61" i="10"/>
  <c r="R58" i="10"/>
  <c r="R55" i="10"/>
  <c r="R52" i="10"/>
  <c r="R49" i="10"/>
  <c r="R46" i="10"/>
  <c r="R43" i="10"/>
  <c r="R40" i="10"/>
  <c r="R37" i="10"/>
  <c r="R34" i="10"/>
  <c r="R31" i="10"/>
  <c r="R26" i="10"/>
  <c r="R23" i="10"/>
  <c r="R20" i="10"/>
  <c r="R17" i="10"/>
  <c r="R14" i="10"/>
  <c r="R11" i="10"/>
  <c r="R8" i="10"/>
  <c r="D25" i="2"/>
  <c r="C9" i="5"/>
  <c r="E6" i="1"/>
  <c r="G18" i="13"/>
  <c r="E14" i="1"/>
  <c r="E27" i="1"/>
  <c r="E28" i="1"/>
  <c r="E29" i="1"/>
  <c r="E30" i="1"/>
  <c r="E26" i="1"/>
  <c r="D27" i="1"/>
  <c r="D28" i="1"/>
  <c r="D29" i="1"/>
  <c r="D30" i="1"/>
  <c r="D26" i="1"/>
  <c r="D15" i="1"/>
  <c r="D16" i="1"/>
  <c r="D17" i="1"/>
  <c r="D18" i="1"/>
  <c r="D19" i="1"/>
  <c r="D20" i="1"/>
  <c r="D21" i="1"/>
  <c r="D22" i="1"/>
  <c r="D23" i="1"/>
  <c r="D24" i="1"/>
  <c r="D14" i="1"/>
  <c r="D7" i="1"/>
  <c r="D8" i="1"/>
  <c r="D9" i="1"/>
  <c r="D10" i="1"/>
  <c r="D11" i="1"/>
  <c r="D12" i="1"/>
  <c r="D6" i="1"/>
  <c r="E15" i="1"/>
  <c r="E16" i="1"/>
  <c r="E17" i="1"/>
  <c r="E18" i="1"/>
  <c r="E19" i="1"/>
  <c r="E20" i="1"/>
  <c r="E21" i="1"/>
  <c r="E22" i="1"/>
  <c r="E23" i="1"/>
  <c r="E24" i="1"/>
  <c r="E7" i="1"/>
  <c r="E8" i="1"/>
  <c r="E9" i="1"/>
  <c r="E10" i="1"/>
  <c r="E11" i="1"/>
  <c r="E12" i="1"/>
  <c r="A27" i="1"/>
  <c r="A67" i="10"/>
  <c r="A28" i="1"/>
  <c r="A70" i="10"/>
  <c r="A29" i="1"/>
  <c r="A73" i="10"/>
  <c r="A30" i="1"/>
  <c r="A26" i="1"/>
  <c r="A64" i="10"/>
  <c r="A15" i="1"/>
  <c r="A32" i="10"/>
  <c r="A16" i="1"/>
  <c r="A35" i="10"/>
  <c r="A17" i="1"/>
  <c r="A38" i="10"/>
  <c r="A18" i="1"/>
  <c r="A41" i="10"/>
  <c r="A19" i="1"/>
  <c r="A44" i="10"/>
  <c r="A20" i="1"/>
  <c r="A47" i="10"/>
  <c r="A21" i="1"/>
  <c r="A50" i="10"/>
  <c r="A22" i="1"/>
  <c r="A53" i="10"/>
  <c r="A23" i="1"/>
  <c r="A56" i="10"/>
  <c r="A24" i="1"/>
  <c r="A59" i="10"/>
  <c r="A14" i="1"/>
  <c r="A29" i="10"/>
  <c r="A7" i="1"/>
  <c r="A9" i="10"/>
  <c r="A8" i="1"/>
  <c r="A12" i="10"/>
  <c r="A9" i="1"/>
  <c r="A15" i="10"/>
  <c r="A10" i="1"/>
  <c r="A18" i="10"/>
  <c r="A11" i="1"/>
  <c r="A21" i="10"/>
  <c r="A12" i="1"/>
  <c r="A24" i="10"/>
  <c r="A6" i="1"/>
  <c r="A6" i="10"/>
  <c r="G19" i="13"/>
  <c r="G20" i="13"/>
  <c r="G21" i="13"/>
  <c r="G22" i="13"/>
  <c r="G23" i="13"/>
  <c r="G24" i="13"/>
  <c r="G42" i="13"/>
  <c r="G41" i="13"/>
  <c r="G40" i="13"/>
  <c r="G39" i="13"/>
  <c r="G38" i="13"/>
  <c r="G36" i="13"/>
  <c r="G35" i="13"/>
  <c r="G34" i="13"/>
  <c r="G33" i="13"/>
  <c r="G32" i="13"/>
  <c r="G31" i="13"/>
  <c r="G30" i="13"/>
  <c r="G29" i="13"/>
  <c r="G28" i="13"/>
  <c r="G27" i="13"/>
  <c r="G26" i="13"/>
  <c r="A4" i="10"/>
  <c r="A76" i="10"/>
  <c r="D18" i="3"/>
  <c r="C12" i="5"/>
  <c r="D20" i="2"/>
  <c r="C8" i="5"/>
  <c r="D9" i="3"/>
  <c r="C11" i="5"/>
  <c r="D13" i="2"/>
  <c r="C7" i="5"/>
  <c r="D6" i="5"/>
  <c r="D26" i="2"/>
  <c r="D25" i="3"/>
  <c r="C13" i="5"/>
  <c r="D10" i="5"/>
  <c r="E10" i="5"/>
  <c r="G11" i="5"/>
  <c r="D46" i="13"/>
  <c r="D17" i="4"/>
  <c r="C16" i="5"/>
  <c r="D23" i="4"/>
  <c r="C17" i="5"/>
  <c r="D11" i="4"/>
  <c r="C15" i="5"/>
  <c r="D14" i="5"/>
  <c r="A62" i="10"/>
  <c r="A27" i="10"/>
  <c r="E6" i="5"/>
  <c r="G7" i="5"/>
  <c r="D45" i="13"/>
  <c r="G6" i="5"/>
  <c r="C45" i="13"/>
  <c r="G14" i="5"/>
  <c r="C47" i="13"/>
  <c r="E14" i="5"/>
  <c r="G15" i="5"/>
  <c r="D47" i="13"/>
  <c r="D24" i="4"/>
  <c r="D26" i="3"/>
  <c r="G10" i="5"/>
  <c r="C46"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HAGC</author>
    <author>GASPAR</author>
  </authors>
  <commentList>
    <comment ref="B2" authorId="0" shapeId="0" xr:uid="{00000000-0006-0000-0000-000001000000}">
      <text>
        <r>
          <rPr>
            <b/>
            <sz val="8"/>
            <color indexed="8"/>
            <rFont val="Times New Roman"/>
            <family val="1"/>
          </rPr>
          <t xml:space="preserve">Naturales:
</t>
        </r>
        <r>
          <rPr>
            <sz val="8"/>
            <color indexed="8"/>
            <rFont val="Times New Roman"/>
            <family val="1"/>
          </rPr>
          <t xml:space="preserve">Terremoto
Remoción de masas
Inundaciones
Lluvias torrenciales
Granizadas
Vientos fuertes
Caída de rayos
</t>
        </r>
        <r>
          <rPr>
            <b/>
            <sz val="8"/>
            <color indexed="8"/>
            <rFont val="Times New Roman"/>
            <family val="1"/>
          </rPr>
          <t xml:space="preserve">Tecnológicos:
</t>
        </r>
        <r>
          <rPr>
            <sz val="8"/>
            <color indexed="8"/>
            <rFont val="Times New Roman"/>
            <family val="1"/>
          </rPr>
          <t xml:space="preserve">Anegación
Fallas estructurales
Fallas en equipos y sistemas
Incendio y/o explosión
Materiales peligrosos
Intoxicaciones
Eventos Biológicos
</t>
        </r>
        <r>
          <rPr>
            <b/>
            <sz val="8"/>
            <color indexed="8"/>
            <rFont val="Times New Roman"/>
            <family val="1"/>
          </rPr>
          <t xml:space="preserve">Sociales:
</t>
        </r>
        <r>
          <rPr>
            <sz val="8"/>
            <color indexed="8"/>
            <rFont val="Times New Roman"/>
            <family val="1"/>
          </rPr>
          <t>Hurto, Robo, Atraco
Terrorismo
Asonada
Concentraciones masivos</t>
        </r>
      </text>
    </comment>
    <comment ref="F2" authorId="0" shapeId="0" xr:uid="{00000000-0006-0000-0000-000002000000}">
      <text>
        <r>
          <rPr>
            <b/>
            <sz val="8"/>
            <color indexed="8"/>
            <rFont val="Times New Roman"/>
            <family val="1"/>
          </rPr>
          <t>Posible:</t>
        </r>
        <r>
          <rPr>
            <sz val="8"/>
            <color indexed="8"/>
            <rFont val="Times New Roman"/>
            <family val="1"/>
          </rPr>
          <t xml:space="preserve"> 
Nunca ha sucedido
</t>
        </r>
        <r>
          <rPr>
            <b/>
            <sz val="8"/>
            <color indexed="8"/>
            <rFont val="Times New Roman"/>
            <family val="1"/>
          </rPr>
          <t xml:space="preserve">Probable:
</t>
        </r>
        <r>
          <rPr>
            <sz val="8"/>
            <color indexed="8"/>
            <rFont val="Times New Roman"/>
            <family val="1"/>
          </rPr>
          <t xml:space="preserve">Puede suceder hay argumentos técnicos y científicos.
</t>
        </r>
        <r>
          <rPr>
            <b/>
            <sz val="8"/>
            <color indexed="8"/>
            <rFont val="Times New Roman"/>
            <family val="1"/>
          </rPr>
          <t xml:space="preserve">Inminente:
</t>
        </r>
        <r>
          <rPr>
            <sz val="8"/>
            <color indexed="8"/>
            <rFont val="Times New Roman"/>
            <family val="1"/>
          </rPr>
          <t xml:space="preserve">Ya se ha presentado o hay alta probabilidad de ocurrir.
</t>
        </r>
      </text>
    </comment>
    <comment ref="G2" authorId="0" shapeId="0" xr:uid="{00000000-0006-0000-0000-000003000000}">
      <text>
        <r>
          <rPr>
            <b/>
            <sz val="8"/>
            <color indexed="17"/>
            <rFont val="Times New Roman"/>
            <family val="1"/>
          </rPr>
          <t xml:space="preserve">POSIBLE Verde
</t>
        </r>
        <r>
          <rPr>
            <b/>
            <sz val="8"/>
            <color indexed="13"/>
            <rFont val="Times New Roman"/>
            <family val="1"/>
          </rPr>
          <t xml:space="preserve">PROBABLE Amarrillo
</t>
        </r>
        <r>
          <rPr>
            <b/>
            <sz val="8"/>
            <color indexed="10"/>
            <rFont val="Times New Roman"/>
            <family val="1"/>
          </rPr>
          <t xml:space="preserve">ROJO Inminente
</t>
        </r>
      </text>
    </comment>
    <comment ref="B5" authorId="1" shapeId="0" xr:uid="{00000000-0006-0000-0000-000004000000}">
      <text>
        <r>
          <rPr>
            <sz val="9"/>
            <color indexed="81"/>
            <rFont val="Tahoma"/>
            <family val="2"/>
          </rPr>
          <t>Movimientos Sismicos
Remoción de masas
Inundaciones
Lluvias torrenciales
Granizadas
Vientos fuertes
Tormenta electrica
Tsunami                             Tornados                         Huracanes</t>
        </r>
      </text>
    </comment>
    <comment ref="B6" authorId="1" shapeId="0" xr:uid="{00000000-0006-0000-0000-000005000000}">
      <text>
        <r>
          <rPr>
            <sz val="9"/>
            <color indexed="81"/>
            <rFont val="Tahoma"/>
            <family val="2"/>
          </rPr>
          <t xml:space="preserve">Anegación
Fallas estructurales
Falla de elementos no estructurales                             Fallas en equipos y sistemas
Incendios (estructural o forestal)                           Explosión
Fuga de Materiales peligrosos
Accidentes de transito  Intoxicaciones
Eventos Biológicos
Cortos ciscuitos
</t>
        </r>
      </text>
    </comment>
    <comment ref="B7" authorId="1" shapeId="0" xr:uid="{00000000-0006-0000-0000-000006000000}">
      <text>
        <r>
          <rPr>
            <sz val="9"/>
            <color indexed="81"/>
            <rFont val="Tahoma"/>
            <family val="2"/>
          </rPr>
          <t xml:space="preserve">Hurto, Robo, Atraco
Terrorismo
Asonada
Concentraciones masivos    Desordenes civiles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HAGC</author>
  </authors>
  <commentList>
    <comment ref="F4" authorId="0" shapeId="0" xr:uid="{00000000-0006-0000-0300-000001000000}">
      <text>
        <r>
          <rPr>
            <b/>
            <sz val="8"/>
            <color indexed="17"/>
            <rFont val="Times New Roman"/>
            <family val="1"/>
          </rPr>
          <t xml:space="preserve">POSIBLE Verde
</t>
        </r>
        <r>
          <rPr>
            <b/>
            <sz val="8"/>
            <color indexed="13"/>
            <rFont val="Times New Roman"/>
            <family val="1"/>
          </rPr>
          <t xml:space="preserve">PROBABLE Amarrillo
</t>
        </r>
        <r>
          <rPr>
            <b/>
            <sz val="8"/>
            <color indexed="10"/>
            <rFont val="Times New Roman"/>
            <family val="1"/>
          </rPr>
          <t xml:space="preserve">ROJO Inminente
</t>
        </r>
      </text>
    </comment>
  </commentList>
</comments>
</file>

<file path=xl/sharedStrings.xml><?xml version="1.0" encoding="utf-8"?>
<sst xmlns="http://schemas.openxmlformats.org/spreadsheetml/2006/main" count="486" uniqueCount="335">
  <si>
    <t>1. Identificación de amenazas</t>
  </si>
  <si>
    <t>RIESGO</t>
  </si>
  <si>
    <t>INTERNO</t>
  </si>
  <si>
    <t>EXTERNO</t>
  </si>
  <si>
    <t>FUENTE DE RIESGO</t>
  </si>
  <si>
    <t xml:space="preserve">CALIFICACIÓN </t>
  </si>
  <si>
    <t>COLOR</t>
  </si>
  <si>
    <t>Se deben identificar los elementos amenazantes que posibilitan la ocurrencia de una emergencia en la empresa</t>
  </si>
  <si>
    <t>Señalar si el lugar o área en donde posiblemente se origina o se desencadena la emergencia es dentro de las instalaciones de la empresa o centro de trabajo o fuera de las estas</t>
  </si>
  <si>
    <t>Describir las razones por las cuales se ha identificado cada uno de los elementos amenazantes o riesgos de emergencias en la empresa o centro de trabajo</t>
  </si>
  <si>
    <t xml:space="preserve">Establecer la posibilidad de ocurrencia de las diferentes emergencias identificadas como posibles eventos a ocurrir en la empresa o centros de trabajo, a partir de información a cerca de la frecuencia de ocurrencia de tales eventos, internamente, externos y en empresas similares.     </t>
  </si>
  <si>
    <t>A partir de la valoración de los riesgos se determinan un codigo de colores asociado a cad una de las calificaciones dadas.</t>
  </si>
  <si>
    <t>Estos se identifican en tres origenes</t>
  </si>
  <si>
    <r>
      <rPr>
        <b/>
        <sz val="12"/>
        <rFont val="Arial"/>
        <family val="2"/>
      </rPr>
      <t>A. Natural.</t>
    </r>
    <r>
      <rPr>
        <sz val="12"/>
        <rFont val="Arial"/>
        <family val="2"/>
      </rPr>
      <t xml:space="preserve"> Identificar cualquier fenómeno de la naturaleza que pueda afectar a la empresa</t>
    </r>
  </si>
  <si>
    <r>
      <rPr>
        <b/>
        <sz val="12"/>
        <rFont val="Arial"/>
        <family val="2"/>
      </rPr>
      <t>B. Tecnológico.</t>
    </r>
    <r>
      <rPr>
        <sz val="12"/>
        <rFont val="Arial"/>
        <family val="2"/>
      </rPr>
      <t xml:space="preserve"> Identificar cualqueir elemento propio de la operación o de la infraestructura de la empresa que potencialice la ocurrencia de una emergencia.</t>
    </r>
  </si>
  <si>
    <r>
      <t xml:space="preserve">Se califica con los terminos, </t>
    </r>
    <r>
      <rPr>
        <b/>
        <sz val="12"/>
        <rFont val="Arial"/>
        <family val="2"/>
      </rPr>
      <t xml:space="preserve">Inminente, </t>
    </r>
    <r>
      <rPr>
        <sz val="12"/>
        <rFont val="Arial"/>
        <family val="2"/>
      </rPr>
      <t xml:space="preserve">cuando el evento a ocurrido en un plazo corto de tiempo o cuando es recurrente.  </t>
    </r>
    <r>
      <rPr>
        <b/>
        <sz val="12"/>
        <rFont val="Arial"/>
        <family val="2"/>
      </rPr>
      <t>Probable</t>
    </r>
    <r>
      <rPr>
        <sz val="12"/>
        <rFont val="Arial"/>
        <family val="2"/>
      </rPr>
      <t xml:space="preserve">, cuando el evento a ocurrido en el mediano plazo. </t>
    </r>
    <r>
      <rPr>
        <b/>
        <sz val="12"/>
        <rFont val="Arial"/>
        <family val="2"/>
      </rPr>
      <t>Posible</t>
    </r>
    <r>
      <rPr>
        <sz val="12"/>
        <rFont val="Arial"/>
        <family val="2"/>
      </rPr>
      <t>, cuando aunque no han ocurrido eventos existe el elemento amenazante que potencializa lo ocurrencia de la emergencia.</t>
    </r>
  </si>
  <si>
    <r>
      <rPr>
        <b/>
        <sz val="12"/>
        <rFont val="Arial"/>
        <family val="2"/>
      </rPr>
      <t>Inminente</t>
    </r>
    <r>
      <rPr>
        <sz val="12"/>
        <rFont val="Arial"/>
        <family val="2"/>
      </rPr>
      <t xml:space="preserve"> equivale al color </t>
    </r>
    <r>
      <rPr>
        <b/>
        <sz val="12"/>
        <color indexed="10"/>
        <rFont val="Arial"/>
        <family val="2"/>
      </rPr>
      <t>Rojo</t>
    </r>
    <r>
      <rPr>
        <sz val="12"/>
        <rFont val="Arial"/>
        <family val="2"/>
      </rPr>
      <t xml:space="preserve">,  </t>
    </r>
    <r>
      <rPr>
        <b/>
        <sz val="12"/>
        <rFont val="Arial"/>
        <family val="2"/>
      </rPr>
      <t>Probable</t>
    </r>
    <r>
      <rPr>
        <sz val="12"/>
        <rFont val="Arial"/>
        <family val="2"/>
      </rPr>
      <t xml:space="preserve"> equivale al color </t>
    </r>
    <r>
      <rPr>
        <b/>
        <sz val="12"/>
        <color indexed="13"/>
        <rFont val="Arial"/>
        <family val="2"/>
      </rPr>
      <t>Amarillo</t>
    </r>
    <r>
      <rPr>
        <sz val="12"/>
        <rFont val="Arial"/>
        <family val="2"/>
      </rPr>
      <t xml:space="preserve"> y </t>
    </r>
    <r>
      <rPr>
        <b/>
        <sz val="12"/>
        <rFont val="Arial"/>
        <family val="2"/>
      </rPr>
      <t xml:space="preserve">Posible </t>
    </r>
    <r>
      <rPr>
        <sz val="12"/>
        <rFont val="Arial"/>
        <family val="2"/>
      </rPr>
      <t xml:space="preserve">equivale al color </t>
    </r>
    <r>
      <rPr>
        <b/>
        <sz val="12"/>
        <color indexed="17"/>
        <rFont val="Arial"/>
        <family val="2"/>
      </rPr>
      <t>Verde</t>
    </r>
  </si>
  <si>
    <r>
      <rPr>
        <b/>
        <sz val="12"/>
        <rFont val="Arial"/>
        <family val="2"/>
      </rPr>
      <t>C. Social.</t>
    </r>
    <r>
      <rPr>
        <sz val="12"/>
        <rFont val="Arial"/>
        <family val="2"/>
      </rPr>
      <t xml:space="preserve"> Identificar acciones   o comportamientos de la comunidad que se potencializan como una emergencia para la empresa</t>
    </r>
  </si>
  <si>
    <t>2. Vulenrabilidad de las personas, recursos y sistemas y procresos</t>
  </si>
  <si>
    <t>PUNTO VULNERABLE</t>
  </si>
  <si>
    <t>OBSERVACIÓN</t>
  </si>
  <si>
    <t>RECOMENDACIÓN</t>
  </si>
  <si>
    <t>CALIFICACIÓN</t>
  </si>
  <si>
    <t>Estas son preguntas propias de la herramienta las cuales no se deben modificar en ninguno de los tres escenarios a evaluar, Personas, Recursos y Sistemas y Procesos</t>
  </si>
  <si>
    <t xml:space="preserve">Se debe dar respuesta a la pregunta planteada como punto vulnerable a revisar en cualquiera de los tres escenarios a evaluar, Personas, Recursos y  Sistemas y Procesos. Las repuestas posibles son Si, Si con alguan explicación, o No. </t>
  </si>
  <si>
    <r>
      <t xml:space="preserve">A partir de las respuesta obtenida en el item anterior </t>
    </r>
    <r>
      <rPr>
        <b/>
        <sz val="12"/>
        <rFont val="Arial"/>
        <family val="2"/>
      </rPr>
      <t>(OBSERVACION)</t>
    </r>
    <r>
      <rPr>
        <sz val="12"/>
        <rFont val="Arial"/>
        <family val="2"/>
      </rPr>
      <t xml:space="preserve"> se debe proponer acciones que pósibiliten reducir la vulneravilidad o fortalecer las acciones que la organizción este adelantando en cumplimiento del punto vulnerableque se esta evaluando o analisando</t>
    </r>
  </si>
  <si>
    <r>
      <t xml:space="preserve">Esta herramienta permite tres valores de calificación.                                 </t>
    </r>
    <r>
      <rPr>
        <b/>
        <sz val="12"/>
        <rFont val="Arial"/>
        <family val="2"/>
      </rPr>
      <t>0,0</t>
    </r>
    <r>
      <rPr>
        <sz val="12"/>
        <rFont val="Arial"/>
        <family val="2"/>
      </rPr>
      <t xml:space="preserve"> cuando se cumple con el 100% de la condición evaluada.                                            </t>
    </r>
    <r>
      <rPr>
        <b/>
        <sz val="12"/>
        <rFont val="Arial"/>
        <family val="2"/>
      </rPr>
      <t xml:space="preserve"> 0,5</t>
    </r>
    <r>
      <rPr>
        <sz val="12"/>
        <rFont val="Arial"/>
        <family val="2"/>
      </rPr>
      <t xml:space="preserve"> cuando se cumple con la condición pero no se alcanza el 100% de esta.                                         </t>
    </r>
    <r>
      <rPr>
        <b/>
        <sz val="12"/>
        <rFont val="Arial"/>
        <family val="2"/>
      </rPr>
      <t>1,0</t>
    </r>
    <r>
      <rPr>
        <sz val="12"/>
        <rFont val="Arial"/>
        <family val="2"/>
      </rPr>
      <t xml:space="preserve"> cuando no se cumple con la condición que se esta evaluando (respuestas NO.)</t>
    </r>
  </si>
  <si>
    <t xml:space="preserve">Cuando la respuesta es afirmativa, se debe verificar si se cumple al 100% con la condicion que se esta evaluando o analisando (Punto Vulnerable). </t>
  </si>
  <si>
    <r>
      <t xml:space="preserve">Ejemplo.  </t>
    </r>
    <r>
      <rPr>
        <sz val="12"/>
        <rFont val="Arial"/>
        <family val="2"/>
      </rPr>
      <t xml:space="preserve">Si respondio </t>
    </r>
    <r>
      <rPr>
        <b/>
        <sz val="12"/>
        <rFont val="Arial"/>
        <family val="2"/>
      </rPr>
      <t>SI</t>
    </r>
    <r>
      <rPr>
        <sz val="12"/>
        <rFont val="Arial"/>
        <family val="2"/>
      </rPr>
      <t xml:space="preserve"> a la pregunta cuenta con la política de SO y esta divulgada, se debe verificar que efectivamente este publicada y revisar las constancias de la divulgación </t>
    </r>
  </si>
  <si>
    <t>El grado de cumplimiento con el 100% de la condición a evaluar determina el valor de la calificación a dar a este (Ver columna de Calificación).</t>
  </si>
  <si>
    <t>3. Nivel de Riesgo</t>
  </si>
  <si>
    <r>
      <t>La evaluación del riesgo se obtiene de relacionar la probabilidad de ocurrencia de un evento con la vulnerabilidad de los elementos expuestos</t>
    </r>
    <r>
      <rPr>
        <b/>
        <sz val="12"/>
        <rFont val="Arial"/>
        <family val="2"/>
      </rPr>
      <t xml:space="preserve">. </t>
    </r>
    <r>
      <rPr>
        <sz val="12"/>
        <rFont val="Arial"/>
        <family val="2"/>
      </rPr>
      <t xml:space="preserve">Esta relación se obtiene con el DIAMANTE DEL RIESGO, el cual posee 4 rombos uno de ellos representa la </t>
    </r>
    <r>
      <rPr>
        <b/>
        <sz val="12"/>
        <rFont val="Arial"/>
        <family val="2"/>
      </rPr>
      <t>Amenaza</t>
    </r>
    <r>
      <rPr>
        <sz val="12"/>
        <rFont val="Arial"/>
        <family val="2"/>
      </rPr>
      <t xml:space="preserve"> y los otros 3 representan la vulnerabilidad </t>
    </r>
    <r>
      <rPr>
        <b/>
        <sz val="12"/>
        <rFont val="Arial"/>
        <family val="2"/>
      </rPr>
      <t>(PERSONAS, RECURSOS, SISTEMAS Y PROCESOS).</t>
    </r>
  </si>
  <si>
    <t>El rombo ubicado en la parte inferior del diamante del riesgo corresponde a la amenaza identificada como posible generadora de una emergencia en la organización y se colorea según la calificación obtenida en la evaluación de identificación de amenazas</t>
  </si>
  <si>
    <t>Los otros tres rombos del diamante del riesgo corresponden a la vulnerabilidad, siguiendo en el sentido de las manesillas del reloj, inmediatamente despues dela amenaza, las personas, los recursos y los sistemas y procesos. Estos se colorean según la calificación obtenida en la evaluación de vulnerabilidad de cada uno de estos</t>
  </si>
  <si>
    <t>DIAMANTE DEL RIESGO</t>
  </si>
  <si>
    <t xml:space="preserve">
</t>
  </si>
  <si>
    <t xml:space="preserve">SUPERINTENDENCIA DE INDUSTRIA Y COMERCIO </t>
  </si>
  <si>
    <t>SEDE: BOCHICA</t>
  </si>
  <si>
    <t>DIRECCIÓN:</t>
  </si>
  <si>
    <t>CARRERA 7 N°. 31ª- 36</t>
  </si>
  <si>
    <t>TELEFONO:</t>
  </si>
  <si>
    <t>CIUDAD</t>
  </si>
  <si>
    <t xml:space="preserve">Bogotá    </t>
  </si>
  <si>
    <t>OCUPACION</t>
  </si>
  <si>
    <t xml:space="preserve">Fijos </t>
  </si>
  <si>
    <t>Flotantes:15</t>
  </si>
  <si>
    <t>ACTIVIDADES:</t>
  </si>
  <si>
    <t>Actividades administrativas y atención al ciudadano.</t>
  </si>
  <si>
    <t>OBJETIVOS DEL PLAN DE EMERGENCIA</t>
  </si>
  <si>
    <t>1. OBJETIVO GENERAL</t>
  </si>
  <si>
    <t>Disponer de un plan de emergencias que defina las acciones necesarias para prevenir y/o afrontar una situación de emergencia que evite pérdidas humanas, afectación a la infraestructura de las sedes y/o al medio ambiente, haciendo uso de los recursos existentes, dando cumplimiento a las disposiciones legales vigentes.</t>
  </si>
  <si>
    <t>2. ALCANCE</t>
  </si>
  <si>
    <t>El Plan de Prevención, Preparación y Respuesta ante Emergencias está enfocado a los diferentes centros de trabajo de la Superintendencia de Industria y Comercio., Edificio Bochica Nuevo Milenio, Bodegas de archivo Parque Empresarial Puerta del Sol, piso 5 del Instituto Nacional de Metrología y Casas de la Red Nacional de Protección al Consumidor</t>
  </si>
  <si>
    <t xml:space="preserve">3. LISTADO DE VALORACION DE LAS AMENAZAS IDENTIFICADAS </t>
  </si>
  <si>
    <t>Listado de amenazas del proyecto.</t>
  </si>
  <si>
    <t>AMENAZA</t>
  </si>
  <si>
    <t xml:space="preserve">AREAS AFECTADAS </t>
  </si>
  <si>
    <t xml:space="preserve">CAUSAS </t>
  </si>
  <si>
    <t xml:space="preserve">CALIFICACION </t>
  </si>
  <si>
    <t>VULNERABILIDAD</t>
  </si>
  <si>
    <t>NATURALES</t>
  </si>
  <si>
    <t>Movimientos sísmicos</t>
  </si>
  <si>
    <t xml:space="preserve">Áreas administrativas
</t>
  </si>
  <si>
    <t>Bogotá, según el reglamento colombiano de construcciones sismo resistentes NSR 10, esta ubicado dentro de la zona calificada con riesgo sísmico alto.</t>
  </si>
  <si>
    <t>Probable</t>
  </si>
  <si>
    <t>Inundaciones</t>
  </si>
  <si>
    <t xml:space="preserve">Presencia de temporadas de lluvias torrenciales, daños en los sistemas de abastecimiento de agua potable de la entidad. </t>
  </si>
  <si>
    <t xml:space="preserve">Desestabilización taludes  </t>
  </si>
  <si>
    <t>N/A</t>
  </si>
  <si>
    <t xml:space="preserve">No hay presencia de taludes </t>
  </si>
  <si>
    <t>Posible</t>
  </si>
  <si>
    <t xml:space="preserve">Incendios forestales  </t>
  </si>
  <si>
    <t xml:space="preserve">No hay presencia de arboles, bosques o vegetación </t>
  </si>
  <si>
    <t>Tormentas eléctricas</t>
  </si>
  <si>
    <t>Áreas administrativas</t>
  </si>
  <si>
    <t>La Región andina es considerada una de las regiones con mayor presencia de tormentas eléctricas en el mundo.</t>
  </si>
  <si>
    <t xml:space="preserve">Picaduras y Mordeduras </t>
  </si>
  <si>
    <t xml:space="preserve">Presencia de animales ponzoñosos (avispas, arañas, escorpiones), ofidios, que puedan llegar en los vehículos de la entidad o contratatados para el desplazamiento de los funcionarios y contratistas. </t>
  </si>
  <si>
    <t>Pandemias</t>
  </si>
  <si>
    <t xml:space="preserve">Enfermedad por contacto directo de una ser humano o animal. </t>
  </si>
  <si>
    <t>TECNOLOGICOS</t>
  </si>
  <si>
    <t>Incendios</t>
  </si>
  <si>
    <t xml:space="preserve">Áreas administrativas y centros de almacenamiento de insumos. </t>
  </si>
  <si>
    <t xml:space="preserve">Almacenamiento de material combustible de clase A, B, Presencia de riesgo eléctrico en toda la entidad con probabilidad de ignición de fuego clase C. </t>
  </si>
  <si>
    <t>Explosiones</t>
  </si>
  <si>
    <t xml:space="preserve">Áreas de almacenamiento </t>
  </si>
  <si>
    <t xml:space="preserve">Presencia de gases combustibles por derrames accidentales de productos químicos usados para el aseo y desinfección de la entidad </t>
  </si>
  <si>
    <t xml:space="preserve">Derrames </t>
  </si>
  <si>
    <t xml:space="preserve">Almacenamiento de productos químicos usados para el aseo y desinfección, productos almacenados para la investigación. </t>
  </si>
  <si>
    <t>Contaminación de Aguas</t>
  </si>
  <si>
    <t xml:space="preserve">Vertimientos de agua y residuos líquidos por fuera de los parámetros establecidos por daños en los sistemas de alimentación de agua potable. </t>
  </si>
  <si>
    <t xml:space="preserve">Fugas Sustancias Peligrosas   </t>
  </si>
  <si>
    <t>Manipulación y Almacenamiento inapropiado de productos químicos</t>
  </si>
  <si>
    <t xml:space="preserve">Accidentes vehiculares   </t>
  </si>
  <si>
    <t>Áreas de parqueo de la entidad</t>
  </si>
  <si>
    <t xml:space="preserve">Transporte de vehículos de funcionarios que hacen uso del servicio de parqueadero. </t>
  </si>
  <si>
    <t xml:space="preserve">Accidentes laborales    </t>
  </si>
  <si>
    <t>Lesiones a personas con ocasión del desarrollo de sus actividades laborales</t>
  </si>
  <si>
    <t xml:space="preserve">Espacios Confinados    </t>
  </si>
  <si>
    <t>Áreas operativas</t>
  </si>
  <si>
    <t>Áreas operativas fosos de ascensores) Actividades con contratistas</t>
  </si>
  <si>
    <t xml:space="preserve">Alta Temperatura  </t>
  </si>
  <si>
    <t xml:space="preserve">Contacto eléctrico   </t>
  </si>
  <si>
    <t xml:space="preserve">Contactos eléctricos directos e indirectos, arcos eléctricos y cortos circuitos, por instalaciones y operaciones subestandar, de instalaciones eléctricas por contratistas y funcionarios. </t>
  </si>
  <si>
    <t>Colapso de estructuras</t>
  </si>
  <si>
    <t xml:space="preserve">Todas las áreas </t>
  </si>
  <si>
    <t>Caída de estructuras o edificaciones destinadas a trabajo por construcción e instalación subestandar o deterioro, Edificio Bochica construcción con mas de 60 años de antigüedad la cual no se encuentra bajo las normas sismoristencia de la actualidad NSR 10</t>
  </si>
  <si>
    <t>SOCIALES</t>
  </si>
  <si>
    <t>Atentados Terroristas</t>
  </si>
  <si>
    <t xml:space="preserve">Delincuencia común  y grupos al margen de la ley, zona de interés particular de la ciudad (Centro internacional), entidades inscritas al estado, Frecuencia de personal con alto grado de interés nacional e internacional. </t>
  </si>
  <si>
    <t>Manifestaciones ciudadanas</t>
  </si>
  <si>
    <t>Generada por actividades de las comunidades</t>
  </si>
  <si>
    <t>Inminente</t>
  </si>
  <si>
    <t>Huelga de los trabajadores</t>
  </si>
  <si>
    <t>Generada por reclamaciones por parte de los trabajadores</t>
  </si>
  <si>
    <t>Asonadas y vandalismo</t>
  </si>
  <si>
    <t>Generada por acciones desbordadas de la comunidad</t>
  </si>
  <si>
    <t>Robos, secuestros, extorsiones</t>
  </si>
  <si>
    <t>Delincuencia común  y grupos al margen de la ley</t>
  </si>
  <si>
    <t xml:space="preserve">PUNTO VULNERABLE A CALIFICAR </t>
  </si>
  <si>
    <t>CALIFICACION</t>
  </si>
  <si>
    <t>INTERPRETACION</t>
  </si>
  <si>
    <t>PERSONAS</t>
  </si>
  <si>
    <t>RECURSOS</t>
  </si>
  <si>
    <t>SISTEMAS Y PROCESOS</t>
  </si>
  <si>
    <t xml:space="preserve">4. CONFORMACION COMITÉ DE EMERGENCIAS </t>
  </si>
  <si>
    <t xml:space="preserve">CARGO </t>
  </si>
  <si>
    <t xml:space="preserve">NOMBRE </t>
  </si>
  <si>
    <t xml:space="preserve">Correos electrinicos </t>
  </si>
  <si>
    <t>Secretario General </t>
  </si>
  <si>
    <t>Juan David Lemus Pacheco</t>
  </si>
  <si>
    <t>jlemus@sic.gov.co</t>
  </si>
  <si>
    <t>Director Administrativo </t>
  </si>
  <si>
    <t>Claudia Milena López Oñate</t>
  </si>
  <si>
    <t>clopez@sic.gov.co</t>
  </si>
  <si>
    <t>Coordinador del grupo de trabajo de recursos físicos y gestión documental </t>
  </si>
  <si>
    <t>Heliana Eugenia Gomez Piza</t>
  </si>
  <si>
    <t>hegomez@sic.gov.co</t>
  </si>
  <si>
    <t>Coordinador del grupo de trabajo de talento Humano </t>
  </si>
  <si>
    <t>Jennifer Rosario Bendek Rico</t>
  </si>
  <si>
    <t>jbendek@sic.gov.co</t>
  </si>
  <si>
    <t>Director financiero </t>
  </si>
  <si>
    <t>María del Rosario Hernández Sierra</t>
  </si>
  <si>
    <t>mrhernandez@sic.gov.co</t>
  </si>
  <si>
    <t>Jefe de la oficina de Servicios al consumidor y apoyo empresarial.  </t>
  </si>
  <si>
    <t>Jury Paola Ortiz Cárdenas</t>
  </si>
  <si>
    <t>jortiz@sic.gov.co</t>
  </si>
  <si>
    <t>Coordinador de la brigada de emergencia</t>
  </si>
  <si>
    <t>Fabian Emiliani Velandia Chitiva </t>
  </si>
  <si>
    <t>fvelandia@sic.gov.co</t>
  </si>
  <si>
    <t xml:space="preserve">5. ENTIDADES Y GRUPOS DE APOYO </t>
  </si>
  <si>
    <t>ENTIDAD</t>
  </si>
  <si>
    <t>DIRECCION</t>
  </si>
  <si>
    <t>TELEFONO FIJO</t>
  </si>
  <si>
    <t>Emergencias</t>
  </si>
  <si>
    <t xml:space="preserve">Centro Regulador de urgencias y Emergencias </t>
  </si>
  <si>
    <t>ARL Positiva</t>
  </si>
  <si>
    <t>Autpista Norte 94-72</t>
  </si>
  <si>
    <t>601-3307000</t>
  </si>
  <si>
    <t xml:space="preserve">CAI de policia San Diego </t>
  </si>
  <si>
    <t>Cra. 7 #26-00</t>
  </si>
  <si>
    <t>601-2860580</t>
  </si>
  <si>
    <t>6. PLAN DE AYUDA MUTUA</t>
  </si>
  <si>
    <t>EMPRESA</t>
  </si>
  <si>
    <t>DIRECCIÓN</t>
  </si>
  <si>
    <t>TELEFONO</t>
  </si>
  <si>
    <t>7. SITIOS DE ATENCIÓN Y REMISIÓN DE PACIENTES.</t>
  </si>
  <si>
    <t>INTITUCION</t>
  </si>
  <si>
    <t xml:space="preserve">Clinica colsubsidio </t>
  </si>
  <si>
    <t xml:space="preserve">Avenida el Dorado # 24 </t>
  </si>
  <si>
    <t>601-745 7900</t>
  </si>
  <si>
    <t>Clínica De Especialistas</t>
  </si>
  <si>
    <t>Av. Caracas #30-51</t>
  </si>
  <si>
    <t>601-2323100</t>
  </si>
  <si>
    <t>Mederi Hospital Mayor</t>
  </si>
  <si>
    <t>Calle 24A # 29 - 45</t>
  </si>
  <si>
    <t>601-5600520</t>
  </si>
  <si>
    <t>8. PLAN DE EVACUACIÓN</t>
  </si>
  <si>
    <t>Establecer los procedimientos y lograr las condiciones locativas necesarias buscando procurar la actitud y destrezas que les permita a los ocupantes, usuarios y visitantes de las instalaciones de la Entidad, protegerse en caso de ocurrencia de eventos que puedan poner en peligro su integridad, mediante unas acciones rápidas, coordinadas y confiables, tendientes a desplazarse de un sitio de riesgo, por y hasta lugares de menor riesgo.
Primera fase. DETECCIÓN. Tiempo transcurrido desde que se origina el peligro hasta que alguien lo detecta.
Segunda Fase. ALARMA (Silbato). Tiempo que transcurre desde que se reconoce el peligro hasta que se comunica la decisión de evacuar.
Tercera Fase. PREPARACION. Tiempo que transcurre desde que se da la alarma hasta que la primera persona está a punto de salir del sitio en que se encuentre.
Cuarta Fase. SALIDA. Tiempo que transcurre desde que la primera persona sale del sitio en que se encuentre, hasta que el último evacua las instalaciones.</t>
  </si>
  <si>
    <t>8.1 CAMPOS DE ACCIÓN DEL PLAN DE EVACUACIÓN</t>
  </si>
  <si>
    <t>Los Funcionarios, Contratistas y Visitantes de la Superintendencia de industria y comercio evacuaran las instalaciones de la entidad  al punto de encuentro, solo cuando se active la alarma del edifico cuando la evacuación es general y atravez de silbatos o voz a voz si es localizada.  Dirigida por la brigada de emergencias y en cabeza por el COE.</t>
  </si>
  <si>
    <t>Área General</t>
  </si>
  <si>
    <t>1. Salida de emergencia</t>
  </si>
  <si>
    <t>2. Punto de encuentro PLAZOLETA LA REBECA</t>
  </si>
  <si>
    <t xml:space="preserve">8.2 ALARMA PARA EVACUACIÓN SILVATOS </t>
  </si>
  <si>
    <t xml:space="preserve">9. PLANO DE EVACUACION Y PUNTO DE ENCUENTRO </t>
  </si>
  <si>
    <t>IDENTIFICACION DE AMENAZAS</t>
  </si>
  <si>
    <t>R</t>
  </si>
  <si>
    <t>t</t>
  </si>
  <si>
    <t>TECNOLÓGICOS</t>
  </si>
  <si>
    <t>1. Organización</t>
  </si>
  <si>
    <t xml:space="preserve">Existe una política general en Seguridad y Salud en el Trabajo  y se encuentra divulgada? </t>
  </si>
  <si>
    <t>Se cuenta con política de SST</t>
  </si>
  <si>
    <t>Existe Comité de Emergencias y tiene funciones asignadas?</t>
  </si>
  <si>
    <t xml:space="preserve">Se cuenta con comité de emergencia de cuerdo a resolución 82040 del 2015 modificada por la resolución 40346 del 2021. </t>
  </si>
  <si>
    <t xml:space="preserve">Se cuenta con actas de reuniones del mismo, Cuenta con cronograma de reuniones y formación del comité. </t>
  </si>
  <si>
    <t>Se practica y promueve activamente a los trabajadores el programa de preparación para emergencias?</t>
  </si>
  <si>
    <t xml:space="preserve">Se realiza capacitación a todos los niveles de la organización. </t>
  </si>
  <si>
    <t xml:space="preserve">Se recomienda continuar con la formación de funcionarios y contratistas nuevos en la entidad. </t>
  </si>
  <si>
    <t>Los empleados han adquirido responsabilidades específicas en caso de emergencias?</t>
  </si>
  <si>
    <t xml:space="preserve">Se cuenta con funciones especificas en emergencias para el COE, Coordinador de la brigada de emergencias, Brigadas de emergencias. </t>
  </si>
  <si>
    <t xml:space="preserve">Se recomienda realizar seguimiento del complimiento de las responsabilidad con una frecuencia de una vez al año. </t>
  </si>
  <si>
    <t>Existe brigada de emergencias?</t>
  </si>
  <si>
    <t>Se cuenta con 57 Brigadistas los cuales no cumple con la cantidad de integrantes de acuerdo a la población trabajadora en la entidad el cual debe ser el 20% de brigadistas para el control de incendios. Y el 10 % para las demás brigadas ( Primeros Auxilios, Evacuación y rescate, Ambiental, documental.)</t>
  </si>
  <si>
    <t xml:space="preserve">Se recomienda realizar el fortalecimiento del talento humano de la brigada de emergencias dando alcance a todos los centros de trabajo de la entidad. </t>
  </si>
  <si>
    <t>La brigada cuenta con un compromiso escrito para desarrollar sus funciones?</t>
  </si>
  <si>
    <t>Se cuenta con resolución para la conformación de la brigada de emergencias en la cual se encuentra registrada las responsabilidades y funciones de la misma.</t>
  </si>
  <si>
    <t>Hay un responsable en la empresa que se encargue de elaborar y mantener actualizado el plan de emergencias?</t>
  </si>
  <si>
    <t xml:space="preserve">Se cuenta con dos profesionales dedicados a la atención y documentación de emergencias dando cumplimiento al decreto 1072 del 2015 </t>
  </si>
  <si>
    <t xml:space="preserve">Se encuentra bajo la responsabilidad de Fabián Chitiva y Yeison Arley Gutierrez </t>
  </si>
  <si>
    <t>Subtotal</t>
  </si>
  <si>
    <t>2. Capacitación</t>
  </si>
  <si>
    <t>Se cuenta con un programa de capacitación en prevención y control de emergencias?</t>
  </si>
  <si>
    <t xml:space="preserve">Se cuenta con un cronograma de formación. </t>
  </si>
  <si>
    <t xml:space="preserve">Se recomienda realizar la medición de eficiencia de la formación. </t>
  </si>
  <si>
    <t>Las personas han recibido capacitación general en temas básicos de emergencias y en general saben las personas auto protegerse?</t>
  </si>
  <si>
    <t xml:space="preserve">Se recomienda fortalecer la formación en temas de emergencia para el personal que realiza teletrabajo. </t>
  </si>
  <si>
    <t>El personal de la brigada ha recibido entrenamiento y capacitación en temas de prevención y control de emergencias?</t>
  </si>
  <si>
    <t xml:space="preserve">Se cuenta con la brigada de emergencia capacitada, A raíz de la pandemia se ha retrasado el cumplimiento de la formación, personal en teletrabajo. </t>
  </si>
  <si>
    <t xml:space="preserve">Se recomienda realizar grupos de trabajo con los brigadistas que se encuentran asistiendo a la entidad y fortalecer el talento humano en formación. </t>
  </si>
  <si>
    <t>Esta divulgado el plan de emergencias y evacuación?</t>
  </si>
  <si>
    <t>Se cuenta con divulgación del plan de prevención preparación y respuesta ante emergencias</t>
  </si>
  <si>
    <t xml:space="preserve">Se recomienda continuar con el proceso. </t>
  </si>
  <si>
    <t>Se cuenta con manuales, folletos como material de difusión en temas de prevención y control de emergencias?</t>
  </si>
  <si>
    <t xml:space="preserve">Se cuenta con la información de las capacitaciones, Información divulgada en la pagina de la SIC. </t>
  </si>
  <si>
    <t>3. Dotación</t>
  </si>
  <si>
    <t xml:space="preserve">Existe dotación personal para el personal de la brigada y del Comité de Emergencias? </t>
  </si>
  <si>
    <t xml:space="preserve">La brigada de emergencia cuenta con chaleco y canguro de dotación. </t>
  </si>
  <si>
    <t xml:space="preserve">Se recomienda realizar la actualización de los elementos entregados. </t>
  </si>
  <si>
    <t>Se tienen implementos básicos de primeros auxilios en caso de requerirse?</t>
  </si>
  <si>
    <t xml:space="preserve">Se cuenta con Botiquines tipo A, B, DEA, Kit de trauma. </t>
  </si>
  <si>
    <t xml:space="preserve">Se recomienda realizar seguimiento y entrenamiento del uso de los elementos requeridos para la atención de emergencias. </t>
  </si>
  <si>
    <t>Se cuenta con implementos básicos para el control de incendios tales como herramientas manuales, extintores, entre otros de acuerdo con las necesidades especificas y realmente necesarias?</t>
  </si>
  <si>
    <t xml:space="preserve">Se cuenta con elementos de extinción portátiles (Extintores) para el control de incendios incipientes. </t>
  </si>
  <si>
    <t xml:space="preserve">Se recomienda realizar la solicitud de la certificación de la red contraincendios de la entidad a los administradores del edificio Bochica. </t>
  </si>
  <si>
    <t>Calificación</t>
  </si>
  <si>
    <t>1. MATERIALES</t>
  </si>
  <si>
    <t>Existen equipos de instrumentación y monitoreo para identificar riesgos que puedan originar emergencias o desastres?</t>
  </si>
  <si>
    <t xml:space="preserve">Se cuenta con sensores de humo los cuales no se encuentran en funcionamiento </t>
  </si>
  <si>
    <t xml:space="preserve">Se recomienda la instalacion del sistema de detecion contraincendios. </t>
  </si>
  <si>
    <t>Existen materiales inflamables AL INTERIOR de las instalaciones?</t>
  </si>
  <si>
    <t xml:space="preserve">Se cuenta con almacenamiento de materiales combustibles de clase B, productos químicos usados para el aseo </t>
  </si>
  <si>
    <t xml:space="preserve">Se recomienda realizar seguimientos a las medidas de seguridad para el control del riesgo existente. </t>
  </si>
  <si>
    <t>2. EDIFICACIONES</t>
  </si>
  <si>
    <t>El tipo de construcción es sismo resistente?</t>
  </si>
  <si>
    <t xml:space="preserve">Se desconoce los elementos y normatividades bajo las cuales fue edificada la estructura ya que cuenta con una antigüedad  de mas de 60 años de edificada. </t>
  </si>
  <si>
    <t xml:space="preserve">Se recomienda realizar estudios de inclinación y simoresistencia de la estructura. </t>
  </si>
  <si>
    <t>Existen puertas y muros cortafuego?</t>
  </si>
  <si>
    <t xml:space="preserve">No se cuentan con paredes y escaleras corta fuegos según Nsr 10 </t>
  </si>
  <si>
    <t xml:space="preserve">Se recomienda trasladar la necesidad al área encargada de gestionar la intervención para el cumplimiento del ítem </t>
  </si>
  <si>
    <t>Las escaleras para el uso de emergencias cuentan con banda antideslizante y doble pasamanos?</t>
  </si>
  <si>
    <t xml:space="preserve">Se cuenta con escaleras de emergencias, las cuales no cumplen con los requerimientos de seguridad para los usuarios de las mismas. </t>
  </si>
  <si>
    <t xml:space="preserve">Adecuaciones en los antideslizantes, Pasamanos, Iluminación. </t>
  </si>
  <si>
    <t>Existe más de una salida?</t>
  </si>
  <si>
    <t xml:space="preserve">Se cuenta con pasillos internos dentro de la edificacion conuna sola salida para el edificio </t>
  </si>
  <si>
    <t xml:space="preserve">Se recomienda realizar la adecuación de la instalación o habilitación de  una salida de emergencia alternativa. </t>
  </si>
  <si>
    <t xml:space="preserve">Existen rutas de evacuación? </t>
  </si>
  <si>
    <t xml:space="preserve">Se cuentan definidos las rutas de evacuación las cuales son bloqueadas temporalmente de acuerdo al funcionamiento de la entidad. </t>
  </si>
  <si>
    <t xml:space="preserve">Se cuenta con mapas de emergencia, los cuales se encuentran desactualizados por la instalación de nuevos centros de trabajo sin previo aviso. </t>
  </si>
  <si>
    <t>Se cuenta con parqueaderos?</t>
  </si>
  <si>
    <t xml:space="preserve">Las instalaciones cuenta con parqueaderos. Se encuentran administrados por empresas dedicadas al alquiler de los mismos. </t>
  </si>
  <si>
    <t>Están señalizadas vías de evacuación y equipos contra incendio?</t>
  </si>
  <si>
    <t xml:space="preserve">Si </t>
  </si>
  <si>
    <t xml:space="preserve">Se encuentra en restructuración la señalización de emergencias. </t>
  </si>
  <si>
    <t>3. EQUIPOS</t>
  </si>
  <si>
    <t xml:space="preserve">Se cuenta con algún sistema de alarmas? </t>
  </si>
  <si>
    <t xml:space="preserve">No se cuenta con sistemas de alarmas dentro del edificio </t>
  </si>
  <si>
    <t xml:space="preserve">Se recomienda realizar la solicitud de isntalacion o integracion al sistema de detecion contra incendios de acuerdo a las NFPA. </t>
  </si>
  <si>
    <t>Se cuenta con sistemas automáticos de detección de incendios?</t>
  </si>
  <si>
    <t xml:space="preserve">Se cuentan con sensores de humo los cuales no están en funcionamiento. </t>
  </si>
  <si>
    <t xml:space="preserve">Se recomienda realizar el mantenimiento de los detectores y puesta en marcha del sistema de detección de incendios. </t>
  </si>
  <si>
    <t>Se cuenta con sistemas automáticos de control de incendios?</t>
  </si>
  <si>
    <t xml:space="preserve">Se cuenta con un sistema de control de incedios fijo atraves de gabinete contra incendios. </t>
  </si>
  <si>
    <t xml:space="preserve">Se recomienda realizar mantenimiento preventivo y correctivo al sistema de detección contra incendios, tramitar certificacion del sistema de acuerdo a la ley 1575 Art 42. </t>
  </si>
  <si>
    <t>Se cuenta con un sistema de comunicaciones internas?</t>
  </si>
  <si>
    <t xml:space="preserve">Se cuenta con radios punto a punto. </t>
  </si>
  <si>
    <t>Se cuenta con programa de mantenimiento preventivo para los equipos de emergencia?</t>
  </si>
  <si>
    <t xml:space="preserve">Se realiza cambio por deterioro o vencimiento de vida útil de los elemento destinados para la atención de emergencias. </t>
  </si>
  <si>
    <t>1. SERVICIOS PÚBLICOS</t>
  </si>
  <si>
    <t>Se cuenta con buen suministro de energía?</t>
  </si>
  <si>
    <t>Se cuenta con servicio publico suministrado por la empresa Enel Codensa</t>
  </si>
  <si>
    <t xml:space="preserve">Buena energía </t>
  </si>
  <si>
    <t>Se cuenta con buen suministro de agua?</t>
  </si>
  <si>
    <t>Se cuenta con el suministro de agua potable por la empresa de acueducto y alcantarillado de Bogotá.</t>
  </si>
  <si>
    <t xml:space="preserve">Se cuenta con suministro permanente y cuenta con tanques de almacenamiento de agua </t>
  </si>
  <si>
    <t>Se cuenta con un buen programa de recolección de basuras?</t>
  </si>
  <si>
    <t xml:space="preserve">Se cuenta con servicio de recolección de basuras y disposición de residuos aprovechables </t>
  </si>
  <si>
    <t>Se cuenta con buen servicio de radio comunicaciones?</t>
  </si>
  <si>
    <t xml:space="preserve">Se cuenta con radios punto a punto </t>
  </si>
  <si>
    <t xml:space="preserve">Se recomienda realizar cobertura a la entidad en todos los niveles </t>
  </si>
  <si>
    <t>2. SISTEMAS ALTERNOS</t>
  </si>
  <si>
    <t>Se cuenta con un tanque de reserva de agua?</t>
  </si>
  <si>
    <t>Se cuenta con tanque de almacenamiento de agua potable con una capacidad de 160 metros cúbicos</t>
  </si>
  <si>
    <t>Se encuentra bajo la administración de CREMIL</t>
  </si>
  <si>
    <t>Se cuenta con una planta de energía?</t>
  </si>
  <si>
    <t xml:space="preserve">Se cuenta con una planta de alimentación externa que da energía en zonas comunes en caso de una emergencia. </t>
  </si>
  <si>
    <t>La planta se encuentra bajo la administración de FAMOC</t>
  </si>
  <si>
    <t>Sistema de iluminación autónoma de emergencia?</t>
  </si>
  <si>
    <t xml:space="preserve">Se cuenta sistemas de iluminación alterna en cada en cada piso. </t>
  </si>
  <si>
    <t>Se cuenta con un buen sistema de vigilancia física?</t>
  </si>
  <si>
    <t xml:space="preserve">Se cuenta con servicio de vigilancia las 24 horas del día. </t>
  </si>
  <si>
    <t xml:space="preserve">3. RECUPERACIÓN </t>
  </si>
  <si>
    <t>Se cuenta con algún sistema de seguro para los funcionarios ?</t>
  </si>
  <si>
    <t xml:space="preserve">Se cuenta con pólizas </t>
  </si>
  <si>
    <t>Póliza Todo Riesgo Daños Materiales; amparos: Hurto calificado; terremoto, temblor y erupción volcánica; asonada, motín C.C., huelga, actos mal intencionados; todo riesgo daños materiales.
Póliza de Responsabilidad Civil Extracontractual Servidores Públicos; amparos: Actos incorrectos de los servidores públicos (ALTOS DIRECTIVOS).
Póliza de Manejo Global para Entidades Estatales; amparos: Delitos contra la administración pública, fallos con responsabilidad fiscal, rendición de cuentas, reconstrucción de cuentas.
Póliza de Responsabilidad Civil Extracontractual; amparos: Patrimonio del asegurado (SIC).
Póliza de Transporte de Mercancías; amparos: Dinero en efectivo y títulos valores, huelgas, cobertura completa.</t>
  </si>
  <si>
    <t>Se cuenta asegurada la edificación en caso de terremoto, incendio, atentados terrorista etc.?</t>
  </si>
  <si>
    <t xml:space="preserve">Sin información </t>
  </si>
  <si>
    <t xml:space="preserve">No se recibe información de parte de la administración del edificio. </t>
  </si>
  <si>
    <t>Se cuenta con un sistema alterno para asegurar los expedientes medio magnético?</t>
  </si>
  <si>
    <t xml:space="preserve">Se cuenta con respaldo de la informacion </t>
  </si>
  <si>
    <t>De acuerdo a los procedimiento de seguridad de lainformacion se cuenta con respaldo fisico fuera de las instalaciones  de la entidad con el contratistas Data center IFX, almacenamiento de AZURE  (Nube).</t>
  </si>
  <si>
    <t>Se encuentran  asegurados los equipos y todos los bienes en general?</t>
  </si>
  <si>
    <t xml:space="preserve">Se cuenta con póliza en cobertura. </t>
  </si>
  <si>
    <t>VALOR</t>
  </si>
  <si>
    <t>INTERPRETACIÓN</t>
  </si>
  <si>
    <t>EN LAS PERSONAS</t>
  </si>
  <si>
    <t>Organización</t>
  </si>
  <si>
    <t>Capacitación</t>
  </si>
  <si>
    <t>Dotación</t>
  </si>
  <si>
    <t>EN LOS RECURSOS</t>
  </si>
  <si>
    <t>Materiales</t>
  </si>
  <si>
    <t>Edificación</t>
  </si>
  <si>
    <t>Equipos</t>
  </si>
  <si>
    <t>Servicios Públicos</t>
  </si>
  <si>
    <t>Sistemas Alternos</t>
  </si>
  <si>
    <t>Recuperación</t>
  </si>
  <si>
    <t>BAJO
0,0 - 1,0</t>
  </si>
  <si>
    <t>MEDIO 
1,1 - 2,0</t>
  </si>
  <si>
    <t>ALTO
2,1 - 3,0</t>
  </si>
  <si>
    <t>POSIBLE</t>
  </si>
  <si>
    <t>PROBABLE</t>
  </si>
  <si>
    <t>INMINENTE</t>
  </si>
  <si>
    <t>DIAMANTE DE RIESGO</t>
  </si>
  <si>
    <t>MEDIO</t>
  </si>
  <si>
    <t>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</si>
</sst>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1">
    <font>
      <sz val="10"/>
      <name val="Arial"/>
      <family val="2"/>
    </font>
    <font>
      <sz val="8"/>
      <name val="Arial"/>
      <family val="2"/>
    </font>
    <font>
      <b/>
      <sz val="8"/>
      <name val="Arial"/>
      <family val="2"/>
    </font>
    <font>
      <b/>
      <sz val="8"/>
      <color indexed="9"/>
      <name val="Arial"/>
      <family val="2"/>
    </font>
    <font>
      <b/>
      <sz val="8"/>
      <color indexed="8"/>
      <name val="Times New Roman"/>
      <family val="1"/>
    </font>
    <font>
      <sz val="8"/>
      <color indexed="8"/>
      <name val="Times New Roman"/>
      <family val="1"/>
    </font>
    <font>
      <b/>
      <sz val="8"/>
      <color indexed="17"/>
      <name val="Times New Roman"/>
      <family val="1"/>
    </font>
    <font>
      <b/>
      <sz val="8"/>
      <color indexed="13"/>
      <name val="Times New Roman"/>
      <family val="1"/>
    </font>
    <font>
      <b/>
      <sz val="8"/>
      <color indexed="10"/>
      <name val="Times New Roman"/>
      <family val="1"/>
    </font>
    <font>
      <sz val="8"/>
      <color indexed="9"/>
      <name val="Arial"/>
      <family val="2"/>
    </font>
    <font>
      <sz val="10"/>
      <name val="Arial"/>
      <family val="2"/>
    </font>
    <font>
      <b/>
      <sz val="12"/>
      <name val="Arial"/>
      <family val="2"/>
    </font>
    <font>
      <b/>
      <sz val="11"/>
      <name val="Arial"/>
      <family val="2"/>
    </font>
    <font>
      <b/>
      <sz val="12"/>
      <color indexed="9"/>
      <name val="Arial"/>
      <family val="2"/>
    </font>
    <font>
      <sz val="9"/>
      <name val="Arial"/>
      <family val="2"/>
    </font>
    <font>
      <b/>
      <sz val="9"/>
      <name val="Arial"/>
      <family val="2"/>
    </font>
    <font>
      <u/>
      <sz val="13"/>
      <color indexed="12"/>
      <name val="Arial"/>
      <family val="2"/>
    </font>
    <font>
      <b/>
      <sz val="12"/>
      <color indexed="8"/>
      <name val="Arial"/>
      <family val="2"/>
    </font>
    <font>
      <sz val="26"/>
      <name val="Wingdings 2"/>
      <family val="1"/>
      <charset val="2"/>
    </font>
    <font>
      <sz val="8"/>
      <name val="Wingdings"/>
      <charset val="2"/>
    </font>
    <font>
      <sz val="8"/>
      <name val="Webdings"/>
      <family val="1"/>
      <charset val="2"/>
    </font>
    <font>
      <b/>
      <sz val="10"/>
      <name val="Arial"/>
      <family val="2"/>
    </font>
    <font>
      <sz val="12"/>
      <name val="Arial"/>
      <family val="2"/>
    </font>
    <font>
      <b/>
      <sz val="12"/>
      <color indexed="10"/>
      <name val="Arial"/>
      <family val="2"/>
    </font>
    <font>
      <b/>
      <sz val="12"/>
      <color indexed="13"/>
      <name val="Arial"/>
      <family val="2"/>
    </font>
    <font>
      <b/>
      <sz val="12"/>
      <color indexed="17"/>
      <name val="Arial"/>
      <family val="2"/>
    </font>
    <font>
      <sz val="9"/>
      <color indexed="81"/>
      <name val="Tahoma"/>
      <family val="2"/>
    </font>
    <font>
      <sz val="10.5"/>
      <name val="Arial"/>
      <family val="2"/>
    </font>
    <font>
      <sz val="11"/>
      <name val="Arial"/>
      <family val="2"/>
    </font>
    <font>
      <b/>
      <sz val="10.5"/>
      <name val="Arial"/>
      <family val="2"/>
    </font>
    <font>
      <sz val="8"/>
      <color rgb="FFFF0000"/>
      <name val="Wingdings"/>
      <charset val="2"/>
    </font>
    <font>
      <sz val="8"/>
      <color theme="0"/>
      <name val="Arial"/>
      <family val="2"/>
    </font>
    <font>
      <sz val="10"/>
      <color rgb="FF00B050"/>
      <name val="Arial"/>
      <family val="2"/>
    </font>
    <font>
      <sz val="10"/>
      <color rgb="FFFF0000"/>
      <name val="Arial"/>
      <family val="2"/>
    </font>
    <font>
      <sz val="10"/>
      <color rgb="FFFFFF00"/>
      <name val="Arial"/>
      <family val="2"/>
    </font>
    <font>
      <sz val="10"/>
      <color rgb="FF009900"/>
      <name val="Wingdings"/>
      <charset val="2"/>
    </font>
    <font>
      <sz val="11"/>
      <color theme="1"/>
      <name val="Arial"/>
      <family val="2"/>
    </font>
    <font>
      <sz val="48"/>
      <color rgb="FF009900"/>
      <name val="Wingdings"/>
      <charset val="2"/>
    </font>
    <font>
      <sz val="8"/>
      <color theme="0" tint="-0.34998626667073579"/>
      <name val="Arial"/>
      <family val="2"/>
    </font>
    <font>
      <sz val="48"/>
      <color rgb="FFFF0000"/>
      <name val="Wingdings"/>
      <charset val="2"/>
    </font>
    <font>
      <sz val="10"/>
      <color rgb="FFFFFF00"/>
      <name val="Wingdings"/>
      <charset val="2"/>
    </font>
    <font>
      <sz val="10"/>
      <color rgb="FF00B050"/>
      <name val="Wingdings"/>
      <charset val="2"/>
    </font>
    <font>
      <sz val="48"/>
      <color rgb="FFFFFF00"/>
      <name val="Wingdings"/>
      <charset val="2"/>
    </font>
    <font>
      <sz val="48"/>
      <color rgb="FF00B050"/>
      <name val="Wingdings"/>
      <charset val="2"/>
    </font>
    <font>
      <sz val="10"/>
      <color rgb="FFFF0000"/>
      <name val="Wingdings"/>
      <charset val="2"/>
    </font>
    <font>
      <b/>
      <sz val="10"/>
      <color theme="0"/>
      <name val="Arial"/>
      <family val="2"/>
    </font>
    <font>
      <b/>
      <sz val="11"/>
      <color theme="0"/>
      <name val="Arial"/>
      <family val="2"/>
    </font>
    <font>
      <b/>
      <sz val="12"/>
      <color theme="0"/>
      <name val="Arial"/>
      <family val="2"/>
    </font>
    <font>
      <sz val="12"/>
      <color theme="1"/>
      <name val="Arial"/>
      <family val="2"/>
    </font>
    <font>
      <b/>
      <sz val="48"/>
      <color rgb="FFFFFF00"/>
      <name val="Wingdings"/>
      <charset val="2"/>
    </font>
    <font>
      <b/>
      <sz val="48"/>
      <color rgb="FF33CC33"/>
      <name val="Wingdings"/>
      <charset val="2"/>
    </font>
  </fonts>
  <fills count="25">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65"/>
        <bgColor indexed="64"/>
      </patternFill>
    </fill>
    <fill>
      <patternFill patternType="solid">
        <fgColor indexed="9"/>
        <bgColor indexed="49"/>
      </patternFill>
    </fill>
    <fill>
      <patternFill patternType="solid">
        <fgColor theme="0"/>
        <bgColor indexed="64"/>
      </patternFill>
    </fill>
    <fill>
      <patternFill patternType="solid">
        <fgColor theme="0"/>
        <bgColor indexed="49"/>
      </patternFill>
    </fill>
    <fill>
      <patternFill patternType="solid">
        <fgColor theme="9" tint="0.79998168889431442"/>
        <bgColor indexed="22"/>
      </patternFill>
    </fill>
    <fill>
      <patternFill patternType="solid">
        <fgColor rgb="FFFF0000"/>
        <bgColor indexed="60"/>
      </patternFill>
    </fill>
    <fill>
      <patternFill patternType="solid">
        <fgColor rgb="FFFFFF00"/>
        <bgColor indexed="34"/>
      </patternFill>
    </fill>
    <fill>
      <patternFill patternType="solid">
        <fgColor rgb="FF33CC33"/>
        <bgColor indexed="64"/>
      </patternFill>
    </fill>
    <fill>
      <patternFill patternType="solid">
        <fgColor theme="3" tint="0.39997558519241921"/>
        <bgColor indexed="64"/>
      </patternFill>
    </fill>
    <fill>
      <patternFill patternType="solid">
        <fgColor theme="3" tint="0.39997558519241921"/>
        <bgColor indexed="30"/>
      </patternFill>
    </fill>
    <fill>
      <patternFill patternType="solid">
        <fgColor theme="3" tint="0.79998168889431442"/>
        <bgColor indexed="64"/>
      </patternFill>
    </fill>
    <fill>
      <patternFill patternType="solid">
        <fgColor theme="3" tint="0.79998168889431442"/>
        <bgColor indexed="30"/>
      </patternFill>
    </fill>
    <fill>
      <patternFill patternType="solid">
        <fgColor theme="3" tint="0.79998168889431442"/>
        <bgColor indexed="49"/>
      </patternFill>
    </fill>
    <fill>
      <patternFill patternType="solid">
        <fgColor theme="0"/>
        <bgColor theme="0"/>
      </patternFill>
    </fill>
    <fill>
      <patternFill patternType="solid">
        <fgColor rgb="FFFFFFFF"/>
        <bgColor indexed="64"/>
      </patternFill>
    </fill>
    <fill>
      <patternFill patternType="solid">
        <fgColor theme="3" tint="0.39997558519241921"/>
        <bgColor theme="0"/>
      </patternFill>
    </fill>
    <fill>
      <patternFill patternType="solid">
        <fgColor indexed="65"/>
        <bgColor theme="0"/>
      </patternFill>
    </fill>
    <fill>
      <patternFill patternType="solid">
        <fgColor theme="3" tint="0.39997558519241921"/>
        <bgColor indexed="49"/>
      </patternFill>
    </fill>
    <fill>
      <patternFill patternType="solid">
        <fgColor rgb="FFFFFF00"/>
        <bgColor indexed="64"/>
      </patternFill>
    </fill>
  </fills>
  <borders count="6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right/>
      <top/>
      <bottom style="dotted">
        <color indexed="64"/>
      </bottom>
      <diagonal/>
    </border>
    <border>
      <left/>
      <right style="dotted">
        <color indexed="64"/>
      </right>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style="dotted">
        <color indexed="64"/>
      </left>
      <right/>
      <top/>
      <bottom style="dotted">
        <color indexed="64"/>
      </bottom>
      <diagonal/>
    </border>
    <border>
      <left style="dotted">
        <color indexed="64"/>
      </left>
      <right style="dotted">
        <color indexed="64"/>
      </right>
      <top style="dotted">
        <color indexed="64"/>
      </top>
      <bottom/>
      <diagonal/>
    </border>
    <border>
      <left style="dotted">
        <color indexed="64"/>
      </left>
      <right/>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8"/>
      </top>
      <bottom/>
      <diagonal/>
    </border>
    <border>
      <left style="medium">
        <color indexed="64"/>
      </left>
      <right style="medium">
        <color indexed="64"/>
      </right>
      <top/>
      <bottom style="medium">
        <color indexed="8"/>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10" fillId="0" borderId="0"/>
  </cellStyleXfs>
  <cellXfs count="301">
    <xf numFmtId="0" fontId="0" fillId="0" borderId="0" xfId="0"/>
    <xf numFmtId="0" fontId="1" fillId="0" borderId="0" xfId="0" applyFont="1"/>
    <xf numFmtId="0" fontId="1" fillId="0" borderId="0" xfId="0" applyFont="1" applyAlignment="1">
      <alignment horizontal="justify" vertical="top" wrapText="1"/>
    </xf>
    <xf numFmtId="164" fontId="1" fillId="0" borderId="0" xfId="0" applyNumberFormat="1" applyFont="1" applyAlignment="1">
      <alignment horizontal="center" vertical="top" wrapText="1"/>
    </xf>
    <xf numFmtId="164" fontId="9" fillId="0" borderId="0" xfId="0" applyNumberFormat="1" applyFont="1" applyAlignment="1">
      <alignment horizontal="center" vertical="top" wrapText="1"/>
    </xf>
    <xf numFmtId="0" fontId="1" fillId="0" borderId="1" xfId="0" applyFont="1" applyBorder="1" applyAlignment="1">
      <alignment horizontal="justify" vertical="top" wrapText="1"/>
    </xf>
    <xf numFmtId="0" fontId="1" fillId="0" borderId="2" xfId="0" applyFont="1" applyBorder="1" applyAlignment="1">
      <alignment horizontal="justify" vertical="top" wrapText="1"/>
    </xf>
    <xf numFmtId="0" fontId="1" fillId="0" borderId="3" xfId="0" applyFont="1" applyBorder="1" applyAlignment="1">
      <alignment horizontal="justify" vertical="top" wrapText="1"/>
    </xf>
    <xf numFmtId="0" fontId="1" fillId="2" borderId="4" xfId="0" applyFont="1" applyFill="1" applyBorder="1" applyAlignment="1">
      <alignment vertical="center"/>
    </xf>
    <xf numFmtId="0" fontId="1" fillId="2" borderId="5" xfId="0" applyFont="1" applyFill="1" applyBorder="1" applyAlignment="1">
      <alignment vertical="center"/>
    </xf>
    <xf numFmtId="0" fontId="11" fillId="3" borderId="0" xfId="0" applyFont="1" applyFill="1" applyAlignment="1">
      <alignment vertical="center"/>
    </xf>
    <xf numFmtId="0" fontId="17" fillId="4" borderId="6"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20" fillId="0" borderId="0" xfId="0" applyFont="1"/>
    <xf numFmtId="0" fontId="30" fillId="0" borderId="0" xfId="0" applyFont="1"/>
    <xf numFmtId="0" fontId="19" fillId="0" borderId="0" xfId="0" applyFont="1"/>
    <xf numFmtId="0" fontId="0" fillId="0" borderId="0" xfId="0" applyAlignment="1">
      <alignment vertical="center"/>
    </xf>
    <xf numFmtId="0" fontId="15" fillId="0" borderId="0" xfId="0" applyFont="1" applyAlignment="1">
      <alignment horizontal="center" vertical="center"/>
    </xf>
    <xf numFmtId="0" fontId="15" fillId="0" borderId="0" xfId="0" applyFont="1" applyAlignment="1">
      <alignment vertical="center"/>
    </xf>
    <xf numFmtId="0" fontId="13" fillId="0" borderId="0" xfId="0" applyFont="1" applyAlignment="1">
      <alignment vertical="center"/>
    </xf>
    <xf numFmtId="0" fontId="11" fillId="0" borderId="0" xfId="0" applyFont="1" applyAlignment="1">
      <alignment vertical="center"/>
    </xf>
    <xf numFmtId="2" fontId="2" fillId="0" borderId="8" xfId="0" applyNumberFormat="1" applyFont="1" applyBorder="1" applyAlignment="1">
      <alignment horizontal="center" vertical="center" wrapText="1"/>
    </xf>
    <xf numFmtId="0" fontId="31" fillId="0" borderId="0" xfId="0" applyFont="1" applyAlignment="1">
      <alignment horizontal="justify" vertical="top" wrapText="1"/>
    </xf>
    <xf numFmtId="0" fontId="22" fillId="0" borderId="0" xfId="0" applyFont="1"/>
    <xf numFmtId="0" fontId="22" fillId="0" borderId="0" xfId="0" applyFont="1" applyAlignment="1">
      <alignment horizontal="center" vertical="center"/>
    </xf>
    <xf numFmtId="0" fontId="0" fillId="0" borderId="0" xfId="0" applyAlignment="1">
      <alignment horizontal="center" vertical="center"/>
    </xf>
    <xf numFmtId="0" fontId="22" fillId="0" borderId="3" xfId="0" applyFont="1" applyBorder="1" applyAlignment="1">
      <alignment horizontal="left" vertical="center" wrapText="1"/>
    </xf>
    <xf numFmtId="0" fontId="0" fillId="0" borderId="0" xfId="0" applyAlignment="1">
      <alignment horizontal="left" vertical="center"/>
    </xf>
    <xf numFmtId="0" fontId="22" fillId="0" borderId="3" xfId="0" applyFont="1" applyBorder="1" applyAlignment="1">
      <alignment vertical="top" wrapText="1"/>
    </xf>
    <xf numFmtId="0" fontId="22" fillId="0" borderId="0" xfId="0" applyFont="1" applyAlignment="1">
      <alignment horizontal="left" vertical="center"/>
    </xf>
    <xf numFmtId="0" fontId="11" fillId="0" borderId="3" xfId="0" applyFont="1" applyBorder="1" applyAlignment="1">
      <alignment vertical="center" wrapText="1"/>
    </xf>
    <xf numFmtId="0" fontId="22" fillId="0" borderId="3" xfId="0" applyFont="1" applyBorder="1"/>
    <xf numFmtId="0" fontId="0" fillId="0" borderId="0" xfId="0" applyAlignment="1">
      <alignment horizontal="left"/>
    </xf>
    <xf numFmtId="0" fontId="0" fillId="8" borderId="0" xfId="0" applyFill="1"/>
    <xf numFmtId="0" fontId="21" fillId="8" borderId="0" xfId="0" applyFont="1" applyFill="1" applyAlignment="1">
      <alignment horizontal="center" vertical="center"/>
    </xf>
    <xf numFmtId="0" fontId="0" fillId="8" borderId="9" xfId="0" applyFill="1" applyBorder="1" applyAlignment="1">
      <alignment vertical="center"/>
    </xf>
    <xf numFmtId="0" fontId="0" fillId="8" borderId="10" xfId="0" applyFill="1" applyBorder="1" applyAlignment="1">
      <alignment vertical="center"/>
    </xf>
    <xf numFmtId="0" fontId="32" fillId="8" borderId="10" xfId="0" applyFont="1" applyFill="1" applyBorder="1" applyAlignment="1">
      <alignment vertical="center"/>
    </xf>
    <xf numFmtId="0" fontId="33" fillId="8" borderId="10" xfId="0" applyFont="1" applyFill="1" applyBorder="1" applyAlignment="1">
      <alignment vertical="center"/>
    </xf>
    <xf numFmtId="0" fontId="0" fillId="8" borderId="11" xfId="0" applyFill="1" applyBorder="1" applyAlignment="1">
      <alignment vertical="center"/>
    </xf>
    <xf numFmtId="0" fontId="0" fillId="8" borderId="12" xfId="0" applyFill="1" applyBorder="1" applyAlignment="1">
      <alignment vertical="center"/>
    </xf>
    <xf numFmtId="0" fontId="33" fillId="8" borderId="0" xfId="0" applyFont="1" applyFill="1" applyAlignment="1">
      <alignment vertical="center"/>
    </xf>
    <xf numFmtId="0" fontId="0" fillId="8" borderId="0" xfId="0" applyFill="1" applyAlignment="1">
      <alignment vertical="center"/>
    </xf>
    <xf numFmtId="0" fontId="34" fillId="8" borderId="0" xfId="0" applyFont="1" applyFill="1" applyAlignment="1">
      <alignment vertical="center"/>
    </xf>
    <xf numFmtId="0" fontId="35" fillId="8" borderId="3" xfId="0" applyFont="1" applyFill="1" applyBorder="1" applyAlignment="1">
      <alignment horizontal="left" vertical="center"/>
    </xf>
    <xf numFmtId="0" fontId="0" fillId="8" borderId="13" xfId="0" applyFill="1" applyBorder="1" applyAlignment="1">
      <alignment vertical="center"/>
    </xf>
    <xf numFmtId="0" fontId="0" fillId="8" borderId="14" xfId="0" applyFill="1" applyBorder="1" applyAlignment="1">
      <alignment vertical="center"/>
    </xf>
    <xf numFmtId="0" fontId="33" fillId="8" borderId="15" xfId="0" applyFont="1" applyFill="1" applyBorder="1" applyAlignment="1">
      <alignment vertical="center"/>
    </xf>
    <xf numFmtId="0" fontId="0" fillId="8" borderId="15" xfId="0" applyFill="1" applyBorder="1" applyAlignment="1">
      <alignment vertical="center"/>
    </xf>
    <xf numFmtId="0" fontId="32" fillId="8" borderId="15" xfId="0" applyFont="1" applyFill="1" applyBorder="1" applyAlignment="1">
      <alignment vertical="center"/>
    </xf>
    <xf numFmtId="0" fontId="0" fillId="8" borderId="16" xfId="0" applyFill="1" applyBorder="1" applyAlignment="1">
      <alignment vertical="center"/>
    </xf>
    <xf numFmtId="0" fontId="32" fillId="8" borderId="0" xfId="0" applyFont="1" applyFill="1" applyAlignment="1">
      <alignment vertical="center"/>
    </xf>
    <xf numFmtId="0" fontId="34" fillId="8" borderId="17" xfId="0" applyFont="1" applyFill="1" applyBorder="1" applyAlignment="1">
      <alignment vertical="center"/>
    </xf>
    <xf numFmtId="0" fontId="35" fillId="8" borderId="15" xfId="0" applyFont="1" applyFill="1" applyBorder="1" applyAlignment="1">
      <alignment horizontal="left" vertical="center"/>
    </xf>
    <xf numFmtId="0" fontId="21" fillId="8" borderId="0" xfId="0" applyFont="1" applyFill="1" applyAlignment="1">
      <alignment vertical="center"/>
    </xf>
    <xf numFmtId="0" fontId="28" fillId="8" borderId="18" xfId="0" applyFont="1" applyFill="1" applyBorder="1" applyAlignment="1">
      <alignment horizontal="left" vertical="center" wrapText="1"/>
    </xf>
    <xf numFmtId="0" fontId="36" fillId="8" borderId="18" xfId="0" applyFont="1" applyFill="1" applyBorder="1" applyAlignment="1">
      <alignment horizontal="left" vertical="center" wrapText="1"/>
    </xf>
    <xf numFmtId="0" fontId="28" fillId="6" borderId="18" xfId="2" applyFont="1" applyFill="1" applyBorder="1" applyAlignment="1">
      <alignment horizontal="center" vertical="center" wrapText="1"/>
    </xf>
    <xf numFmtId="0" fontId="28" fillId="6" borderId="18" xfId="2" applyFont="1" applyFill="1" applyBorder="1" applyAlignment="1">
      <alignment horizontal="left" vertical="center" wrapText="1"/>
    </xf>
    <xf numFmtId="0" fontId="27" fillId="0" borderId="18" xfId="0" applyFont="1" applyBorder="1" applyAlignment="1">
      <alignment horizontal="justify" vertical="center" wrapText="1"/>
    </xf>
    <xf numFmtId="0" fontId="27" fillId="0" borderId="18" xfId="0" applyFont="1" applyBorder="1" applyAlignment="1">
      <alignment horizontal="left" vertical="center" wrapText="1"/>
    </xf>
    <xf numFmtId="0" fontId="10" fillId="8" borderId="18" xfId="2" applyFill="1" applyBorder="1" applyAlignment="1">
      <alignment horizontal="center" vertical="center" wrapText="1"/>
    </xf>
    <xf numFmtId="0" fontId="10" fillId="0" borderId="18" xfId="2" applyBorder="1" applyAlignment="1">
      <alignment horizontal="center" vertical="center" wrapText="1"/>
    </xf>
    <xf numFmtId="0" fontId="10" fillId="0" borderId="18" xfId="0" applyFont="1" applyBorder="1"/>
    <xf numFmtId="0" fontId="21" fillId="8" borderId="18" xfId="2" applyFont="1" applyFill="1" applyBorder="1" applyAlignment="1">
      <alignment horizontal="left" vertical="center" wrapText="1"/>
    </xf>
    <xf numFmtId="0" fontId="11" fillId="0" borderId="18" xfId="2" applyFont="1" applyBorder="1" applyAlignment="1">
      <alignment horizontal="left" vertical="center" wrapText="1"/>
    </xf>
    <xf numFmtId="0" fontId="12" fillId="6" borderId="18" xfId="2" applyFont="1" applyFill="1" applyBorder="1" applyAlignment="1">
      <alignment horizontal="center" vertical="center" wrapText="1"/>
    </xf>
    <xf numFmtId="0" fontId="10" fillId="0" borderId="0" xfId="2" applyAlignment="1">
      <alignment horizontal="center" vertical="center" wrapText="1"/>
    </xf>
    <xf numFmtId="0" fontId="14" fillId="9" borderId="18" xfId="0" applyFont="1" applyFill="1" applyBorder="1" applyAlignment="1">
      <alignment horizontal="center" vertical="center" wrapText="1"/>
    </xf>
    <xf numFmtId="0" fontId="18" fillId="0" borderId="18" xfId="0" applyFont="1" applyBorder="1" applyAlignment="1">
      <alignment horizontal="center" vertical="center"/>
    </xf>
    <xf numFmtId="0" fontId="37" fillId="2" borderId="18" xfId="0" applyFont="1" applyFill="1" applyBorder="1" applyAlignment="1" applyProtection="1">
      <alignment horizontal="center" vertical="center"/>
      <protection locked="0"/>
    </xf>
    <xf numFmtId="0" fontId="18" fillId="0" borderId="18" xfId="0" applyFont="1" applyBorder="1" applyAlignment="1">
      <alignment horizontal="center" vertical="center" wrapText="1"/>
    </xf>
    <xf numFmtId="0" fontId="18" fillId="2" borderId="18" xfId="0" applyFont="1" applyFill="1" applyBorder="1" applyAlignment="1" applyProtection="1">
      <alignment horizontal="center" vertical="center"/>
      <protection locked="0"/>
    </xf>
    <xf numFmtId="0" fontId="14" fillId="0" borderId="18" xfId="0" applyFont="1" applyBorder="1" applyAlignment="1">
      <alignment horizontal="center" vertical="center" wrapText="1"/>
    </xf>
    <xf numFmtId="0" fontId="1" fillId="0" borderId="18" xfId="0" applyFont="1" applyBorder="1"/>
    <xf numFmtId="2" fontId="28" fillId="6" borderId="18" xfId="2" applyNumberFormat="1" applyFont="1" applyFill="1" applyBorder="1" applyAlignment="1">
      <alignment horizontal="center" vertical="center" wrapText="1"/>
    </xf>
    <xf numFmtId="0" fontId="29" fillId="0" borderId="18" xfId="0" applyFont="1" applyBorder="1" applyAlignment="1">
      <alignment horizontal="center" vertical="center" wrapText="1"/>
    </xf>
    <xf numFmtId="2" fontId="38" fillId="0" borderId="0" xfId="0" applyNumberFormat="1" applyFont="1" applyAlignment="1">
      <alignment horizontal="right" indent="1"/>
    </xf>
    <xf numFmtId="0" fontId="38" fillId="0" borderId="0" xfId="0" applyFont="1" applyAlignment="1">
      <alignment horizontal="right" indent="1"/>
    </xf>
    <xf numFmtId="0" fontId="38" fillId="0" borderId="0" xfId="0" applyFont="1"/>
    <xf numFmtId="2" fontId="38" fillId="0" borderId="0" xfId="0" applyNumberFormat="1" applyFont="1"/>
    <xf numFmtId="0" fontId="38" fillId="0" borderId="0" xfId="0" applyFont="1" applyAlignment="1">
      <alignment horizontal="right"/>
    </xf>
    <xf numFmtId="0" fontId="39" fillId="0" borderId="18" xfId="0" applyFont="1" applyBorder="1" applyAlignment="1">
      <alignment horizontal="center" vertical="center"/>
    </xf>
    <xf numFmtId="0" fontId="12" fillId="0" borderId="19" xfId="0" applyFont="1" applyBorder="1" applyAlignment="1">
      <alignment vertical="center"/>
    </xf>
    <xf numFmtId="0" fontId="12" fillId="0" borderId="20" xfId="0" applyFont="1" applyBorder="1" applyAlignment="1">
      <alignment vertical="center"/>
    </xf>
    <xf numFmtId="0" fontId="12" fillId="0" borderId="0" xfId="0" applyFont="1" applyAlignment="1">
      <alignment vertical="center"/>
    </xf>
    <xf numFmtId="0" fontId="12" fillId="0" borderId="21" xfId="0" applyFont="1" applyBorder="1" applyAlignment="1">
      <alignment vertical="center"/>
    </xf>
    <xf numFmtId="0" fontId="12" fillId="0" borderId="22" xfId="0" applyFont="1" applyBorder="1" applyAlignment="1">
      <alignment vertical="center"/>
    </xf>
    <xf numFmtId="0" fontId="12" fillId="0" borderId="23" xfId="0" applyFont="1" applyBorder="1" applyAlignment="1">
      <alignment vertical="center"/>
    </xf>
    <xf numFmtId="164" fontId="14" fillId="0" borderId="18" xfId="0" applyNumberFormat="1" applyFont="1" applyBorder="1" applyAlignment="1">
      <alignment horizontal="center" vertical="center" wrapText="1"/>
    </xf>
    <xf numFmtId="0" fontId="14" fillId="3" borderId="18" xfId="0" applyFont="1" applyFill="1" applyBorder="1" applyAlignment="1">
      <alignment horizontal="center" vertical="center" wrapText="1"/>
    </xf>
    <xf numFmtId="2" fontId="14" fillId="10" borderId="18" xfId="0" applyNumberFormat="1" applyFont="1" applyFill="1" applyBorder="1" applyAlignment="1">
      <alignment horizontal="center" vertical="center" wrapText="1"/>
    </xf>
    <xf numFmtId="0" fontId="14" fillId="0" borderId="18" xfId="0" applyFont="1" applyBorder="1" applyAlignment="1">
      <alignment horizontal="left" vertical="center" wrapText="1"/>
    </xf>
    <xf numFmtId="0" fontId="14" fillId="0" borderId="18" xfId="0" applyFont="1" applyBorder="1" applyAlignment="1">
      <alignment horizontal="justify" vertical="center" wrapText="1"/>
    </xf>
    <xf numFmtId="0" fontId="14" fillId="0" borderId="18" xfId="0" applyFont="1" applyBorder="1" applyAlignment="1" applyProtection="1">
      <alignment horizontal="center" vertical="center" wrapText="1"/>
      <protection locked="0"/>
    </xf>
    <xf numFmtId="0" fontId="14" fillId="2" borderId="18" xfId="0" applyFont="1" applyFill="1" applyBorder="1" applyAlignment="1">
      <alignment horizontal="justify" vertical="center" wrapText="1"/>
    </xf>
    <xf numFmtId="0" fontId="14" fillId="2" borderId="18" xfId="0" applyFont="1" applyFill="1" applyBorder="1" applyAlignment="1">
      <alignment horizontal="center" vertical="center" wrapText="1"/>
    </xf>
    <xf numFmtId="2" fontId="15" fillId="11" borderId="18" xfId="0" applyNumberFormat="1" applyFont="1" applyFill="1" applyBorder="1" applyAlignment="1">
      <alignment horizontal="center" vertical="center" wrapText="1"/>
    </xf>
    <xf numFmtId="164" fontId="14" fillId="0" borderId="18" xfId="0" applyNumberFormat="1" applyFont="1" applyBorder="1" applyAlignment="1">
      <alignment horizontal="left" vertical="center" wrapText="1"/>
    </xf>
    <xf numFmtId="2" fontId="15" fillId="12" borderId="18" xfId="0" applyNumberFormat="1" applyFont="1" applyFill="1" applyBorder="1" applyAlignment="1">
      <alignment horizontal="center" vertical="center" wrapText="1"/>
    </xf>
    <xf numFmtId="0" fontId="40" fillId="8" borderId="24" xfId="0" applyFont="1" applyFill="1" applyBorder="1" applyAlignment="1">
      <alignment horizontal="left" vertical="center"/>
    </xf>
    <xf numFmtId="0" fontId="41" fillId="8" borderId="24" xfId="0" applyFont="1" applyFill="1" applyBorder="1" applyAlignment="1">
      <alignment horizontal="left" vertical="center"/>
    </xf>
    <xf numFmtId="0" fontId="42" fillId="2" borderId="18" xfId="0" applyFont="1" applyFill="1" applyBorder="1" applyAlignment="1" applyProtection="1">
      <alignment horizontal="center" vertical="center"/>
      <protection locked="0"/>
    </xf>
    <xf numFmtId="0" fontId="43" fillId="0" borderId="18" xfId="0" applyFont="1" applyBorder="1" applyAlignment="1">
      <alignment horizontal="center" vertical="center"/>
    </xf>
    <xf numFmtId="0" fontId="40" fillId="8" borderId="3" xfId="0" applyFont="1" applyFill="1" applyBorder="1" applyAlignment="1">
      <alignment vertical="center"/>
    </xf>
    <xf numFmtId="0" fontId="40" fillId="8" borderId="3" xfId="0" applyFont="1" applyFill="1" applyBorder="1" applyAlignment="1">
      <alignment horizontal="left" vertical="center"/>
    </xf>
    <xf numFmtId="0" fontId="22" fillId="8" borderId="18" xfId="2" applyFont="1" applyFill="1" applyBorder="1" applyAlignment="1">
      <alignment horizontal="left" vertical="center" wrapText="1"/>
    </xf>
    <xf numFmtId="0" fontId="28" fillId="0" borderId="0" xfId="0" applyFont="1" applyAlignment="1">
      <alignment horizontal="left"/>
    </xf>
    <xf numFmtId="0" fontId="43" fillId="2" borderId="18" xfId="0" applyFont="1" applyFill="1" applyBorder="1" applyAlignment="1" applyProtection="1">
      <alignment horizontal="center" vertical="center"/>
      <protection locked="0"/>
    </xf>
    <xf numFmtId="0" fontId="28" fillId="0" borderId="0" xfId="0" applyFont="1" applyAlignment="1">
      <alignment horizontal="center" vertical="center"/>
    </xf>
    <xf numFmtId="0" fontId="44" fillId="8" borderId="24" xfId="0" applyFont="1" applyFill="1" applyBorder="1" applyAlignment="1">
      <alignment horizontal="left" vertical="center"/>
    </xf>
    <xf numFmtId="0" fontId="39" fillId="2" borderId="18" xfId="0" applyFont="1" applyFill="1" applyBorder="1" applyAlignment="1" applyProtection="1">
      <alignment horizontal="center" vertical="center"/>
      <protection locked="0"/>
    </xf>
    <xf numFmtId="0" fontId="45" fillId="0" borderId="0" xfId="0" applyFont="1"/>
    <xf numFmtId="0" fontId="45" fillId="8" borderId="13" xfId="0" applyFont="1" applyFill="1" applyBorder="1" applyAlignment="1">
      <alignment vertical="center"/>
    </xf>
    <xf numFmtId="0" fontId="45" fillId="0" borderId="0" xfId="0" applyFont="1" applyAlignment="1">
      <alignment vertical="center"/>
    </xf>
    <xf numFmtId="0" fontId="13" fillId="13" borderId="4" xfId="0" applyFont="1" applyFill="1" applyBorder="1" applyAlignment="1">
      <alignment horizontal="center" vertical="center" wrapText="1"/>
    </xf>
    <xf numFmtId="0" fontId="28" fillId="0" borderId="18" xfId="2" applyFont="1" applyBorder="1" applyAlignment="1">
      <alignment horizontal="left" vertical="center" wrapText="1"/>
    </xf>
    <xf numFmtId="0" fontId="46" fillId="14" borderId="18" xfId="0" applyFont="1" applyFill="1" applyBorder="1" applyAlignment="1">
      <alignment horizontal="center" vertical="center" wrapText="1"/>
    </xf>
    <xf numFmtId="0" fontId="15" fillId="15" borderId="18" xfId="0"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21" fillId="14" borderId="7" xfId="0" applyFont="1" applyFill="1" applyBorder="1" applyAlignment="1">
      <alignment horizontal="center" vertical="center"/>
    </xf>
    <xf numFmtId="0" fontId="11" fillId="16" borderId="3" xfId="0" applyFont="1" applyFill="1" applyBorder="1" applyAlignment="1">
      <alignment vertical="center" wrapText="1"/>
    </xf>
    <xf numFmtId="0" fontId="22" fillId="16" borderId="0" xfId="0" applyFont="1" applyFill="1" applyAlignment="1">
      <alignment horizontal="left" vertical="center"/>
    </xf>
    <xf numFmtId="0" fontId="11" fillId="17" borderId="3" xfId="0" applyFont="1" applyFill="1" applyBorder="1" applyAlignment="1">
      <alignment horizontal="center" vertical="center" wrapText="1"/>
    </xf>
    <xf numFmtId="0" fontId="2" fillId="18" borderId="5" xfId="0" applyFont="1" applyFill="1" applyBorder="1" applyAlignment="1">
      <alignment horizontal="left" vertical="center"/>
    </xf>
    <xf numFmtId="164" fontId="2" fillId="18" borderId="8" xfId="0" applyNumberFormat="1" applyFont="1" applyFill="1" applyBorder="1" applyAlignment="1">
      <alignment horizontal="center" vertical="top" wrapText="1"/>
    </xf>
    <xf numFmtId="0" fontId="2" fillId="18" borderId="4" xfId="0" applyFont="1" applyFill="1" applyBorder="1" applyAlignment="1">
      <alignment horizontal="left" vertical="center"/>
    </xf>
    <xf numFmtId="164" fontId="2" fillId="18" borderId="8" xfId="0" applyNumberFormat="1" applyFont="1" applyFill="1" applyBorder="1" applyAlignment="1">
      <alignment horizontal="center" vertical="center" wrapText="1"/>
    </xf>
    <xf numFmtId="0" fontId="11" fillId="14" borderId="0" xfId="0" applyFont="1" applyFill="1" applyAlignment="1">
      <alignment horizontal="center"/>
    </xf>
    <xf numFmtId="0" fontId="22" fillId="0" borderId="17" xfId="0" applyFont="1" applyBorder="1" applyAlignment="1">
      <alignment horizontal="left" vertical="center" wrapText="1"/>
    </xf>
    <xf numFmtId="0" fontId="22" fillId="0" borderId="25" xfId="0" applyFont="1" applyBorder="1" applyAlignment="1">
      <alignment horizontal="left" vertical="center" wrapText="1"/>
    </xf>
    <xf numFmtId="0" fontId="22" fillId="0" borderId="26" xfId="0" applyFont="1" applyBorder="1" applyAlignment="1">
      <alignment horizontal="left" vertical="center" wrapText="1"/>
    </xf>
    <xf numFmtId="0" fontId="22" fillId="0" borderId="27" xfId="0" applyFont="1" applyBorder="1" applyAlignment="1">
      <alignment horizontal="left" vertical="center" wrapText="1"/>
    </xf>
    <xf numFmtId="0" fontId="22" fillId="0" borderId="28" xfId="0" applyFont="1" applyBorder="1" applyAlignment="1">
      <alignment horizontal="left" vertical="center" wrapText="1"/>
    </xf>
    <xf numFmtId="0" fontId="22" fillId="0" borderId="29" xfId="0" applyFont="1" applyBorder="1" applyAlignment="1">
      <alignment horizontal="left" vertical="center" wrapText="1"/>
    </xf>
    <xf numFmtId="0" fontId="22" fillId="0" borderId="30" xfId="0" applyFont="1" applyBorder="1" applyAlignment="1">
      <alignment horizontal="left" vertical="center" wrapText="1"/>
    </xf>
    <xf numFmtId="0" fontId="22" fillId="0" borderId="31" xfId="0" applyFont="1" applyBorder="1" applyAlignment="1">
      <alignment horizontal="left" vertical="center" wrapText="1"/>
    </xf>
    <xf numFmtId="0" fontId="22" fillId="0" borderId="32" xfId="0" applyFont="1" applyBorder="1" applyAlignment="1">
      <alignment horizontal="left" vertical="center" wrapText="1"/>
    </xf>
    <xf numFmtId="0" fontId="11" fillId="16" borderId="3" xfId="0" applyFont="1" applyFill="1" applyBorder="1" applyAlignment="1">
      <alignment horizontal="center" vertical="center" wrapText="1"/>
    </xf>
    <xf numFmtId="0" fontId="22" fillId="0" borderId="3" xfId="0" applyFont="1" applyBorder="1" applyAlignment="1">
      <alignment horizontal="left" vertical="center" wrapText="1"/>
    </xf>
    <xf numFmtId="0" fontId="11" fillId="0" borderId="3" xfId="0" applyFont="1" applyBorder="1" applyAlignment="1">
      <alignment horizontal="left" vertical="center" wrapText="1"/>
    </xf>
    <xf numFmtId="0" fontId="21" fillId="8" borderId="0" xfId="0" applyFont="1" applyFill="1" applyAlignment="1">
      <alignment horizontal="center" vertical="center"/>
    </xf>
    <xf numFmtId="0" fontId="22" fillId="0" borderId="27" xfId="0" applyFont="1" applyBorder="1" applyAlignment="1">
      <alignment horizontal="left" vertical="top" wrapText="1"/>
    </xf>
    <xf numFmtId="0" fontId="22" fillId="0" borderId="33" xfId="0" applyFont="1" applyBorder="1" applyAlignment="1">
      <alignment horizontal="left" vertical="top" wrapText="1"/>
    </xf>
    <xf numFmtId="0" fontId="22" fillId="0" borderId="28" xfId="0" applyFont="1" applyBorder="1" applyAlignment="1">
      <alignment horizontal="left" vertical="top" wrapText="1"/>
    </xf>
    <xf numFmtId="0" fontId="22" fillId="0" borderId="31" xfId="0" applyFont="1" applyBorder="1" applyAlignment="1">
      <alignment horizontal="left" vertical="top" wrapText="1"/>
    </xf>
    <xf numFmtId="0" fontId="22" fillId="0" borderId="34" xfId="0" applyFont="1" applyBorder="1" applyAlignment="1">
      <alignment horizontal="left" vertical="top" wrapText="1"/>
    </xf>
    <xf numFmtId="0" fontId="22" fillId="0" borderId="32" xfId="0" applyFont="1" applyBorder="1" applyAlignment="1">
      <alignment horizontal="left" vertical="top" wrapText="1"/>
    </xf>
    <xf numFmtId="0" fontId="22" fillId="0" borderId="3" xfId="0" applyFont="1" applyBorder="1" applyAlignment="1">
      <alignment horizontal="left" vertical="top" wrapText="1"/>
    </xf>
    <xf numFmtId="0" fontId="16" fillId="19" borderId="18" xfId="1" applyFill="1" applyBorder="1" applyAlignment="1" applyProtection="1">
      <alignment horizontal="center" vertical="center" wrapText="1"/>
    </xf>
    <xf numFmtId="0" fontId="28" fillId="19" borderId="18" xfId="2" applyFont="1" applyFill="1" applyBorder="1" applyAlignment="1">
      <alignment horizontal="center" vertical="center" wrapText="1"/>
    </xf>
    <xf numFmtId="0" fontId="28" fillId="0" borderId="18" xfId="2" applyFont="1" applyBorder="1" applyAlignment="1">
      <alignment horizontal="left" vertical="center" wrapText="1"/>
    </xf>
    <xf numFmtId="0" fontId="47" fillId="14" borderId="18" xfId="2" applyFont="1" applyFill="1" applyBorder="1" applyAlignment="1">
      <alignment horizontal="center" vertical="center" wrapText="1"/>
    </xf>
    <xf numFmtId="0" fontId="28" fillId="6" borderId="18" xfId="2" applyFont="1" applyFill="1" applyBorder="1" applyAlignment="1">
      <alignment horizontal="left" vertical="center" wrapText="1"/>
    </xf>
    <xf numFmtId="0" fontId="27" fillId="0" borderId="35" xfId="0" applyFont="1" applyBorder="1" applyAlignment="1">
      <alignment horizontal="center" vertical="center" wrapText="1"/>
    </xf>
    <xf numFmtId="0" fontId="27" fillId="0" borderId="36" xfId="0" applyFont="1" applyBorder="1" applyAlignment="1">
      <alignment horizontal="center" vertical="center" wrapText="1"/>
    </xf>
    <xf numFmtId="0" fontId="27" fillId="0" borderId="37" xfId="0" applyFont="1" applyBorder="1" applyAlignment="1">
      <alignment horizontal="center" vertical="center" wrapText="1"/>
    </xf>
    <xf numFmtId="0" fontId="28" fillId="20" borderId="35" xfId="0" applyFont="1" applyFill="1" applyBorder="1" applyAlignment="1">
      <alignment vertical="center" wrapText="1"/>
    </xf>
    <xf numFmtId="0" fontId="28" fillId="20" borderId="37" xfId="0" applyFont="1" applyFill="1" applyBorder="1" applyAlignment="1">
      <alignment vertical="center" wrapText="1"/>
    </xf>
    <xf numFmtId="0" fontId="47" fillId="21" borderId="18" xfId="2" applyFont="1" applyFill="1" applyBorder="1" applyAlignment="1">
      <alignment horizontal="center" vertical="center" wrapText="1"/>
    </xf>
    <xf numFmtId="0" fontId="28" fillId="22" borderId="35" xfId="2" applyFont="1" applyFill="1" applyBorder="1" applyAlignment="1">
      <alignment horizontal="center" vertical="center" wrapText="1"/>
    </xf>
    <xf numFmtId="0" fontId="28" fillId="22" borderId="36" xfId="2" applyFont="1" applyFill="1" applyBorder="1" applyAlignment="1">
      <alignment horizontal="center" vertical="center" wrapText="1"/>
    </xf>
    <xf numFmtId="0" fontId="28" fillId="22" borderId="37" xfId="2" applyFont="1" applyFill="1" applyBorder="1" applyAlignment="1">
      <alignment horizontal="center" vertical="center" wrapText="1"/>
    </xf>
    <xf numFmtId="0" fontId="12" fillId="22" borderId="18" xfId="2" applyFont="1" applyFill="1" applyBorder="1" applyAlignment="1">
      <alignment horizontal="center" vertical="center" wrapText="1"/>
    </xf>
    <xf numFmtId="0" fontId="12" fillId="22" borderId="35" xfId="2" applyFont="1" applyFill="1" applyBorder="1" applyAlignment="1">
      <alignment horizontal="center" vertical="center" wrapText="1"/>
    </xf>
    <xf numFmtId="0" fontId="12" fillId="22" borderId="37" xfId="2" applyFont="1" applyFill="1" applyBorder="1" applyAlignment="1">
      <alignment horizontal="center" vertical="center" wrapText="1"/>
    </xf>
    <xf numFmtId="0" fontId="46" fillId="14" borderId="18" xfId="2" applyFont="1" applyFill="1" applyBorder="1" applyAlignment="1">
      <alignment horizontal="center" vertical="center" wrapText="1"/>
    </xf>
    <xf numFmtId="0" fontId="0" fillId="6" borderId="38" xfId="2" applyFont="1" applyFill="1" applyBorder="1" applyAlignment="1">
      <alignment horizontal="center" vertical="center" wrapText="1"/>
    </xf>
    <xf numFmtId="0" fontId="10" fillId="6" borderId="20" xfId="2" applyFill="1" applyBorder="1" applyAlignment="1">
      <alignment horizontal="center" vertical="center" wrapText="1"/>
    </xf>
    <xf numFmtId="0" fontId="10" fillId="6" borderId="39" xfId="2" applyFill="1" applyBorder="1" applyAlignment="1">
      <alignment horizontal="center" vertical="center" wrapText="1"/>
    </xf>
    <xf numFmtId="0" fontId="10" fillId="6" borderId="23" xfId="2" applyFill="1" applyBorder="1" applyAlignment="1">
      <alignment horizontal="center" vertical="center" wrapText="1"/>
    </xf>
    <xf numFmtId="0" fontId="0" fillId="6" borderId="35" xfId="2" applyFont="1" applyFill="1" applyBorder="1" applyAlignment="1">
      <alignment horizontal="center" vertical="center" wrapText="1"/>
    </xf>
    <xf numFmtId="0" fontId="10" fillId="6" borderId="37" xfId="2" applyFill="1" applyBorder="1" applyAlignment="1">
      <alignment horizontal="center" vertical="center" wrapText="1"/>
    </xf>
    <xf numFmtId="0" fontId="47" fillId="14" borderId="40" xfId="2" applyFont="1" applyFill="1" applyBorder="1" applyAlignment="1">
      <alignment horizontal="center" vertical="center" wrapText="1"/>
    </xf>
    <xf numFmtId="0" fontId="0" fillId="6" borderId="36" xfId="2" applyFont="1" applyFill="1" applyBorder="1" applyAlignment="1">
      <alignment horizontal="center" vertical="center" wrapText="1"/>
    </xf>
    <xf numFmtId="0" fontId="0" fillId="6" borderId="37" xfId="2" applyFont="1" applyFill="1" applyBorder="1" applyAlignment="1">
      <alignment horizontal="center" vertical="center" wrapText="1"/>
    </xf>
    <xf numFmtId="0" fontId="48" fillId="19" borderId="35" xfId="2" applyFont="1" applyFill="1" applyBorder="1" applyAlignment="1">
      <alignment horizontal="center" vertical="center" wrapText="1"/>
    </xf>
    <xf numFmtId="0" fontId="48" fillId="19" borderId="37" xfId="2" applyFont="1" applyFill="1" applyBorder="1" applyAlignment="1">
      <alignment horizontal="center" vertical="center" wrapText="1"/>
    </xf>
    <xf numFmtId="0" fontId="0" fillId="6" borderId="39" xfId="2" applyFont="1" applyFill="1" applyBorder="1" applyAlignment="1">
      <alignment horizontal="left" vertical="center" wrapText="1"/>
    </xf>
    <xf numFmtId="0" fontId="0" fillId="6" borderId="22" xfId="2" applyFont="1" applyFill="1" applyBorder="1" applyAlignment="1">
      <alignment horizontal="left" vertical="center" wrapText="1"/>
    </xf>
    <xf numFmtId="0" fontId="0" fillId="6" borderId="23" xfId="2" applyFont="1" applyFill="1" applyBorder="1" applyAlignment="1">
      <alignment horizontal="left" vertical="center" wrapText="1"/>
    </xf>
    <xf numFmtId="0" fontId="10" fillId="6" borderId="19" xfId="2" applyFill="1" applyBorder="1" applyAlignment="1">
      <alignment horizontal="center" vertical="center" wrapText="1"/>
    </xf>
    <xf numFmtId="0" fontId="10" fillId="6" borderId="22" xfId="2" applyFill="1" applyBorder="1" applyAlignment="1">
      <alignment horizontal="center" vertical="center" wrapText="1"/>
    </xf>
    <xf numFmtId="0" fontId="28" fillId="22" borderId="35" xfId="2" applyFont="1" applyFill="1" applyBorder="1" applyAlignment="1">
      <alignment horizontal="left" vertical="center" wrapText="1"/>
    </xf>
    <xf numFmtId="0" fontId="28" fillId="22" borderId="36" xfId="2" applyFont="1" applyFill="1" applyBorder="1" applyAlignment="1">
      <alignment horizontal="left" vertical="center" wrapText="1"/>
    </xf>
    <xf numFmtId="0" fontId="14" fillId="8" borderId="18" xfId="0" applyFont="1" applyFill="1" applyBorder="1" applyAlignment="1">
      <alignment horizontal="center" vertical="center" wrapText="1"/>
    </xf>
    <xf numFmtId="0" fontId="11" fillId="8" borderId="18" xfId="0" applyFont="1" applyFill="1" applyBorder="1" applyAlignment="1">
      <alignment horizontal="center" vertical="center" wrapText="1"/>
    </xf>
    <xf numFmtId="0" fontId="22" fillId="8" borderId="18" xfId="2" applyFont="1" applyFill="1" applyBorder="1" applyAlignment="1">
      <alignment horizontal="left" vertical="center" wrapText="1"/>
    </xf>
    <xf numFmtId="0" fontId="48" fillId="8" borderId="18" xfId="0" applyFont="1" applyFill="1" applyBorder="1" applyAlignment="1">
      <alignment horizontal="left" vertical="center" wrapText="1"/>
    </xf>
    <xf numFmtId="0" fontId="11" fillId="8" borderId="18" xfId="2" applyFont="1" applyFill="1" applyBorder="1" applyAlignment="1">
      <alignment horizontal="left" vertical="center" wrapText="1"/>
    </xf>
    <xf numFmtId="0" fontId="45" fillId="21" borderId="18" xfId="2" applyFont="1" applyFill="1" applyBorder="1" applyAlignment="1">
      <alignment horizontal="center" vertical="center" wrapText="1"/>
    </xf>
    <xf numFmtId="0" fontId="46" fillId="14" borderId="18" xfId="0" applyFont="1" applyFill="1" applyBorder="1" applyAlignment="1">
      <alignment horizontal="center" vertical="center" wrapText="1"/>
    </xf>
    <xf numFmtId="0" fontId="11" fillId="0" borderId="18" xfId="2" applyFont="1" applyBorder="1" applyAlignment="1">
      <alignment horizontal="left" vertical="center" wrapText="1"/>
    </xf>
    <xf numFmtId="0" fontId="28" fillId="22" borderId="18" xfId="2" applyFont="1" applyFill="1" applyBorder="1" applyAlignment="1">
      <alignment horizontal="left" vertical="center" wrapText="1"/>
    </xf>
    <xf numFmtId="0" fontId="22" fillId="0" borderId="18" xfId="2" applyFont="1" applyBorder="1" applyAlignment="1">
      <alignment horizontal="left" vertical="center" wrapText="1"/>
    </xf>
    <xf numFmtId="0" fontId="11" fillId="0" borderId="35" xfId="2" applyFont="1" applyBorder="1" applyAlignment="1">
      <alignment horizontal="center" vertical="center" wrapText="1"/>
    </xf>
    <xf numFmtId="0" fontId="11" fillId="0" borderId="36" xfId="2" applyFont="1" applyBorder="1" applyAlignment="1">
      <alignment horizontal="center" vertical="center" wrapText="1"/>
    </xf>
    <xf numFmtId="0" fontId="11" fillId="0" borderId="37" xfId="2" applyFont="1" applyBorder="1" applyAlignment="1">
      <alignment horizontal="center" vertical="center" wrapText="1"/>
    </xf>
    <xf numFmtId="0" fontId="0" fillId="0" borderId="35" xfId="2" applyFont="1" applyBorder="1" applyAlignment="1">
      <alignment horizontal="left" vertical="center" wrapText="1"/>
    </xf>
    <xf numFmtId="0" fontId="10" fillId="0" borderId="37" xfId="2" applyBorder="1" applyAlignment="1">
      <alignment horizontal="left" vertical="center" wrapText="1"/>
    </xf>
    <xf numFmtId="0" fontId="12" fillId="16" borderId="18" xfId="2" applyFont="1" applyFill="1" applyBorder="1" applyAlignment="1">
      <alignment horizontal="center" vertical="center" wrapText="1"/>
    </xf>
    <xf numFmtId="0" fontId="28" fillId="8" borderId="18" xfId="0" applyFont="1" applyFill="1" applyBorder="1" applyAlignment="1">
      <alignment horizontal="left" vertical="center" wrapText="1"/>
    </xf>
    <xf numFmtId="0" fontId="28" fillId="6" borderId="38" xfId="2" applyFont="1" applyFill="1" applyBorder="1" applyAlignment="1">
      <alignment horizontal="center" vertical="center" wrapText="1"/>
    </xf>
    <xf numFmtId="0" fontId="28" fillId="6" borderId="19" xfId="2" applyFont="1" applyFill="1" applyBorder="1" applyAlignment="1">
      <alignment horizontal="center" vertical="center" wrapText="1"/>
    </xf>
    <xf numFmtId="0" fontId="28" fillId="6" borderId="20" xfId="2" applyFont="1" applyFill="1" applyBorder="1" applyAlignment="1">
      <alignment horizontal="center" vertical="center" wrapText="1"/>
    </xf>
    <xf numFmtId="0" fontId="28" fillId="6" borderId="41" xfId="2" applyFont="1" applyFill="1" applyBorder="1" applyAlignment="1">
      <alignment horizontal="center" vertical="center" wrapText="1"/>
    </xf>
    <xf numFmtId="0" fontId="28" fillId="6" borderId="0" xfId="2" applyFont="1" applyFill="1" applyAlignment="1">
      <alignment horizontal="center" vertical="center" wrapText="1"/>
    </xf>
    <xf numFmtId="0" fontId="28" fillId="6" borderId="21" xfId="2" applyFont="1" applyFill="1" applyBorder="1" applyAlignment="1">
      <alignment horizontal="center" vertical="center" wrapText="1"/>
    </xf>
    <xf numFmtId="0" fontId="28" fillId="6" borderId="39" xfId="2" applyFont="1" applyFill="1" applyBorder="1" applyAlignment="1">
      <alignment horizontal="center" vertical="center" wrapText="1"/>
    </xf>
    <xf numFmtId="0" fontId="28" fillId="6" borderId="22" xfId="2" applyFont="1" applyFill="1" applyBorder="1" applyAlignment="1">
      <alignment horizontal="center" vertical="center" wrapText="1"/>
    </xf>
    <xf numFmtId="0" fontId="28" fillId="6" borderId="23" xfId="2" applyFont="1" applyFill="1" applyBorder="1" applyAlignment="1">
      <alignment horizontal="center" vertical="center" wrapText="1"/>
    </xf>
    <xf numFmtId="0" fontId="48" fillId="19" borderId="18" xfId="2" applyFont="1" applyFill="1" applyBorder="1" applyAlignment="1">
      <alignment horizontal="center" vertical="center" wrapText="1"/>
    </xf>
    <xf numFmtId="0" fontId="28" fillId="20" borderId="35" xfId="0" applyFont="1" applyFill="1" applyBorder="1" applyAlignment="1">
      <alignment horizontal="center" vertical="center" wrapText="1"/>
    </xf>
    <xf numFmtId="0" fontId="28" fillId="20" borderId="37" xfId="0" applyFont="1" applyFill="1" applyBorder="1" applyAlignment="1">
      <alignment horizontal="center" vertical="center" wrapText="1"/>
    </xf>
    <xf numFmtId="0" fontId="48" fillId="19" borderId="35" xfId="2" applyFont="1" applyFill="1" applyBorder="1" applyAlignment="1">
      <alignment horizontal="left" vertical="center" wrapText="1"/>
    </xf>
    <xf numFmtId="0" fontId="48" fillId="19" borderId="37" xfId="2" applyFont="1" applyFill="1" applyBorder="1" applyAlignment="1">
      <alignment horizontal="left" vertical="center" wrapText="1"/>
    </xf>
    <xf numFmtId="0" fontId="22" fillId="8" borderId="35" xfId="2" applyFont="1" applyFill="1" applyBorder="1" applyAlignment="1">
      <alignment horizontal="left" vertical="center" wrapText="1"/>
    </xf>
    <xf numFmtId="0" fontId="22" fillId="8" borderId="37" xfId="2" applyFont="1" applyFill="1" applyBorder="1" applyAlignment="1">
      <alignment horizontal="left" vertical="center" wrapText="1"/>
    </xf>
    <xf numFmtId="0" fontId="11" fillId="8" borderId="35" xfId="2" applyFont="1" applyFill="1" applyBorder="1" applyAlignment="1">
      <alignment horizontal="left" vertical="center" wrapText="1"/>
    </xf>
    <xf numFmtId="0" fontId="11" fillId="8" borderId="37" xfId="2" applyFont="1" applyFill="1" applyBorder="1" applyAlignment="1">
      <alignment horizontal="left" vertical="center" wrapText="1"/>
    </xf>
    <xf numFmtId="0" fontId="12" fillId="16" borderId="18" xfId="0" applyFont="1" applyFill="1" applyBorder="1" applyAlignment="1">
      <alignment horizontal="center" vertical="center" wrapText="1"/>
    </xf>
    <xf numFmtId="0" fontId="0" fillId="20" borderId="35" xfId="0" applyFill="1" applyBorder="1" applyAlignment="1">
      <alignment horizontal="center" vertical="center" wrapText="1"/>
    </xf>
    <xf numFmtId="0" fontId="0" fillId="20" borderId="37" xfId="0" applyFill="1" applyBorder="1" applyAlignment="1">
      <alignment horizontal="center" vertical="center" wrapText="1"/>
    </xf>
    <xf numFmtId="0" fontId="12" fillId="6" borderId="35" xfId="2" applyFont="1" applyFill="1" applyBorder="1" applyAlignment="1">
      <alignment horizontal="center" vertical="center" wrapText="1"/>
    </xf>
    <xf numFmtId="0" fontId="12" fillId="6" borderId="37" xfId="2" applyFont="1" applyFill="1" applyBorder="1" applyAlignment="1">
      <alignment horizontal="center" vertical="center" wrapText="1"/>
    </xf>
    <xf numFmtId="0" fontId="10" fillId="8" borderId="38" xfId="2" applyFill="1" applyBorder="1" applyAlignment="1">
      <alignment horizontal="center" vertical="center" wrapText="1"/>
    </xf>
    <xf numFmtId="0" fontId="10" fillId="8" borderId="19" xfId="2" applyFill="1" applyBorder="1" applyAlignment="1">
      <alignment horizontal="center" vertical="center" wrapText="1"/>
    </xf>
    <xf numFmtId="0" fontId="10" fillId="8" borderId="20" xfId="2" applyFill="1" applyBorder="1" applyAlignment="1">
      <alignment horizontal="center" vertical="center" wrapText="1"/>
    </xf>
    <xf numFmtId="0" fontId="10" fillId="8" borderId="41" xfId="2" applyFill="1" applyBorder="1" applyAlignment="1">
      <alignment horizontal="center" vertical="center" wrapText="1"/>
    </xf>
    <xf numFmtId="0" fontId="10" fillId="8" borderId="0" xfId="2" applyFill="1" applyAlignment="1">
      <alignment horizontal="center" vertical="center" wrapText="1"/>
    </xf>
    <xf numFmtId="0" fontId="10" fillId="8" borderId="21" xfId="2" applyFill="1" applyBorder="1" applyAlignment="1">
      <alignment horizontal="center" vertical="center" wrapText="1"/>
    </xf>
    <xf numFmtId="0" fontId="10" fillId="8" borderId="39" xfId="2" applyFill="1" applyBorder="1" applyAlignment="1">
      <alignment horizontal="center" vertical="center" wrapText="1"/>
    </xf>
    <xf numFmtId="0" fontId="10" fillId="8" borderId="22" xfId="2" applyFill="1" applyBorder="1" applyAlignment="1">
      <alignment horizontal="center" vertical="center" wrapText="1"/>
    </xf>
    <xf numFmtId="0" fontId="10" fillId="8" borderId="23" xfId="2" applyFill="1" applyBorder="1" applyAlignment="1">
      <alignment horizontal="center" vertical="center" wrapText="1"/>
    </xf>
    <xf numFmtId="0" fontId="47" fillId="14" borderId="41" xfId="2" applyFont="1" applyFill="1" applyBorder="1" applyAlignment="1">
      <alignment horizontal="center" vertical="center" wrapText="1"/>
    </xf>
    <xf numFmtId="0" fontId="47" fillId="14" borderId="0" xfId="2" applyFont="1" applyFill="1" applyAlignment="1">
      <alignment horizontal="center" vertical="center" wrapText="1"/>
    </xf>
    <xf numFmtId="0" fontId="12" fillId="0" borderId="38" xfId="0" applyFont="1" applyBorder="1" applyAlignment="1">
      <alignment horizontal="center" vertical="center"/>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2" fillId="0" borderId="41" xfId="0" applyFont="1" applyBorder="1" applyAlignment="1">
      <alignment horizontal="center" vertical="center"/>
    </xf>
    <xf numFmtId="0" fontId="12" fillId="0" borderId="0" xfId="0" applyFont="1" applyAlignment="1">
      <alignment horizontal="center" vertical="center"/>
    </xf>
    <xf numFmtId="0" fontId="12" fillId="0" borderId="21" xfId="0" applyFont="1" applyBorder="1" applyAlignment="1">
      <alignment horizontal="center" vertical="center"/>
    </xf>
    <xf numFmtId="0" fontId="12" fillId="0" borderId="39" xfId="0" applyFont="1" applyBorder="1" applyAlignment="1">
      <alignment horizontal="center" vertical="center"/>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15" fillId="18" borderId="18" xfId="0" applyFont="1" applyFill="1" applyBorder="1" applyAlignment="1">
      <alignment horizontal="center" vertical="center" wrapText="1"/>
    </xf>
    <xf numFmtId="0" fontId="14" fillId="18" borderId="18" xfId="0" applyFont="1" applyFill="1" applyBorder="1" applyAlignment="1">
      <alignment horizontal="center" vertical="center" wrapText="1"/>
    </xf>
    <xf numFmtId="0" fontId="15" fillId="23" borderId="18" xfId="0" applyFont="1" applyFill="1" applyBorder="1" applyAlignment="1">
      <alignment horizontal="center" vertical="center" wrapText="1"/>
    </xf>
    <xf numFmtId="0" fontId="12" fillId="0" borderId="18" xfId="0" applyFont="1" applyBorder="1" applyAlignment="1">
      <alignment horizontal="center" vertical="center"/>
    </xf>
    <xf numFmtId="0" fontId="15" fillId="0" borderId="18" xfId="0" applyFont="1" applyBorder="1" applyAlignment="1">
      <alignment horizontal="center" vertical="center" wrapText="1"/>
    </xf>
    <xf numFmtId="0" fontId="14" fillId="0" borderId="18" xfId="0" applyFont="1" applyBorder="1" applyAlignment="1">
      <alignment horizontal="center" vertical="center" wrapText="1"/>
    </xf>
    <xf numFmtId="0" fontId="15" fillId="17" borderId="18" xfId="0" applyFont="1" applyFill="1" applyBorder="1" applyAlignment="1">
      <alignment horizontal="center" vertical="center" wrapText="1"/>
    </xf>
    <xf numFmtId="0" fontId="14" fillId="0" borderId="18" xfId="0" applyFont="1" applyBorder="1" applyAlignment="1">
      <alignment horizontal="right" vertical="center" wrapText="1"/>
    </xf>
    <xf numFmtId="0" fontId="15" fillId="0" borderId="18" xfId="0" applyFont="1" applyBorder="1" applyAlignment="1">
      <alignment horizontal="right" vertical="center" wrapText="1"/>
    </xf>
    <xf numFmtId="0" fontId="15" fillId="15" borderId="18" xfId="0" applyFont="1" applyFill="1" applyBorder="1" applyAlignment="1">
      <alignment horizontal="center" vertical="center" wrapText="1"/>
    </xf>
    <xf numFmtId="0" fontId="3" fillId="15" borderId="42" xfId="0" applyFont="1" applyFill="1" applyBorder="1" applyAlignment="1">
      <alignment horizontal="center" vertical="center" wrapText="1"/>
    </xf>
    <xf numFmtId="0" fontId="3" fillId="15" borderId="43" xfId="0" applyFont="1" applyFill="1" applyBorder="1" applyAlignment="1">
      <alignment horizontal="center" vertical="center" wrapText="1"/>
    </xf>
    <xf numFmtId="0" fontId="3" fillId="15" borderId="43" xfId="0" applyFont="1" applyFill="1" applyBorder="1" applyAlignment="1">
      <alignment horizontal="center" vertical="center"/>
    </xf>
    <xf numFmtId="0" fontId="3" fillId="15" borderId="44" xfId="0" applyFont="1" applyFill="1" applyBorder="1" applyAlignment="1">
      <alignment horizontal="center" vertical="center"/>
    </xf>
    <xf numFmtId="0" fontId="3" fillId="15" borderId="45" xfId="0" applyFont="1" applyFill="1" applyBorder="1" applyAlignment="1">
      <alignment horizontal="center" vertical="center"/>
    </xf>
    <xf numFmtId="0" fontId="49" fillId="7" borderId="46" xfId="0" applyFont="1" applyFill="1" applyBorder="1" applyAlignment="1">
      <alignment horizontal="center" vertical="center"/>
    </xf>
    <xf numFmtId="0" fontId="49" fillId="7" borderId="47" xfId="0" applyFont="1" applyFill="1" applyBorder="1" applyAlignment="1">
      <alignment horizontal="center" vertical="center"/>
    </xf>
    <xf numFmtId="0" fontId="49" fillId="7" borderId="48" xfId="0" applyFont="1" applyFill="1" applyBorder="1" applyAlignment="1">
      <alignment horizontal="center" vertical="center"/>
    </xf>
    <xf numFmtId="0" fontId="0" fillId="24" borderId="46" xfId="0" applyFill="1" applyBorder="1" applyAlignment="1">
      <alignment horizontal="center" vertical="center" wrapText="1"/>
    </xf>
    <xf numFmtId="0" fontId="0" fillId="24" borderId="47" xfId="0" applyFill="1" applyBorder="1" applyAlignment="1">
      <alignment horizontal="center" vertical="center" wrapText="1"/>
    </xf>
    <xf numFmtId="0" fontId="0" fillId="24" borderId="48" xfId="0" applyFill="1" applyBorder="1" applyAlignment="1">
      <alignment horizontal="center" vertical="center" wrapText="1"/>
    </xf>
    <xf numFmtId="0" fontId="50" fillId="0" borderId="46" xfId="0" applyFont="1" applyBorder="1" applyAlignment="1">
      <alignment horizontal="center" vertical="center"/>
    </xf>
    <xf numFmtId="0" fontId="50" fillId="0" borderId="47" xfId="0" applyFont="1" applyBorder="1" applyAlignment="1">
      <alignment horizontal="center" vertical="center"/>
    </xf>
    <xf numFmtId="0" fontId="50" fillId="0" borderId="48" xfId="0" applyFont="1" applyBorder="1" applyAlignment="1">
      <alignment horizontal="center" vertical="center"/>
    </xf>
    <xf numFmtId="2" fontId="12" fillId="18" borderId="49" xfId="0" applyNumberFormat="1" applyFont="1" applyFill="1" applyBorder="1" applyAlignment="1">
      <alignment horizontal="center" vertical="center"/>
    </xf>
    <xf numFmtId="2" fontId="12" fillId="18" borderId="47" xfId="0" applyNumberFormat="1" applyFont="1" applyFill="1" applyBorder="1" applyAlignment="1">
      <alignment horizontal="center" vertical="center"/>
    </xf>
    <xf numFmtId="2" fontId="12" fillId="18" borderId="50" xfId="0" applyNumberFormat="1" applyFont="1" applyFill="1" applyBorder="1" applyAlignment="1">
      <alignment horizontal="center" vertical="center"/>
    </xf>
    <xf numFmtId="2" fontId="12" fillId="18" borderId="46" xfId="0" applyNumberFormat="1" applyFont="1" applyFill="1" applyBorder="1" applyAlignment="1">
      <alignment horizontal="center" vertical="center"/>
    </xf>
    <xf numFmtId="2" fontId="12" fillId="18" borderId="48" xfId="0" applyNumberFormat="1" applyFont="1" applyFill="1" applyBorder="1" applyAlignment="1">
      <alignment horizontal="center" vertical="center"/>
    </xf>
    <xf numFmtId="0" fontId="45" fillId="8" borderId="46" xfId="0" applyFont="1" applyFill="1" applyBorder="1" applyAlignment="1">
      <alignment horizontal="center" vertical="center"/>
    </xf>
    <xf numFmtId="0" fontId="45" fillId="8" borderId="47" xfId="0" applyFont="1" applyFill="1" applyBorder="1" applyAlignment="1">
      <alignment horizontal="center" vertical="center"/>
    </xf>
    <xf numFmtId="0" fontId="45" fillId="8" borderId="48" xfId="0" applyFont="1" applyFill="1" applyBorder="1" applyAlignment="1">
      <alignment horizontal="center" vertical="center"/>
    </xf>
    <xf numFmtId="0" fontId="0" fillId="8" borderId="51" xfId="0" applyFill="1" applyBorder="1" applyAlignment="1">
      <alignment horizontal="center" vertical="center"/>
    </xf>
    <xf numFmtId="0" fontId="0" fillId="8" borderId="26" xfId="0" applyFill="1" applyBorder="1" applyAlignment="1">
      <alignment horizontal="center" vertical="center"/>
    </xf>
    <xf numFmtId="0" fontId="0" fillId="8" borderId="52" xfId="0" applyFill="1" applyBorder="1" applyAlignment="1">
      <alignment horizontal="center" vertical="center"/>
    </xf>
    <xf numFmtId="0" fontId="0" fillId="8" borderId="53" xfId="0" applyFill="1" applyBorder="1" applyAlignment="1">
      <alignment horizontal="center" vertical="center"/>
    </xf>
    <xf numFmtId="0" fontId="0" fillId="8" borderId="3" xfId="0" applyFill="1" applyBorder="1" applyAlignment="1">
      <alignment horizontal="center" vertical="center"/>
    </xf>
    <xf numFmtId="0" fontId="0" fillId="8" borderId="54" xfId="0" applyFill="1" applyBorder="1" applyAlignment="1">
      <alignment horizontal="center" vertical="center"/>
    </xf>
    <xf numFmtId="0" fontId="0" fillId="8" borderId="55" xfId="0" applyFill="1" applyBorder="1" applyAlignment="1">
      <alignment horizontal="center" vertical="center"/>
    </xf>
    <xf numFmtId="0" fontId="0" fillId="8" borderId="24" xfId="0" applyFill="1" applyBorder="1" applyAlignment="1">
      <alignment horizontal="center" vertical="center"/>
    </xf>
    <xf numFmtId="0" fontId="0" fillId="8" borderId="56" xfId="0" applyFill="1" applyBorder="1" applyAlignment="1">
      <alignment horizontal="center" vertical="center"/>
    </xf>
    <xf numFmtId="0" fontId="21" fillId="16" borderId="9" xfId="0" applyFont="1" applyFill="1" applyBorder="1" applyAlignment="1">
      <alignment horizontal="center" vertical="center"/>
    </xf>
    <xf numFmtId="0" fontId="21" fillId="16" borderId="10" xfId="0" applyFont="1" applyFill="1" applyBorder="1" applyAlignment="1">
      <alignment horizontal="center" vertical="center"/>
    </xf>
    <xf numFmtId="0" fontId="21" fillId="16" borderId="11" xfId="0" applyFont="1" applyFill="1" applyBorder="1" applyAlignment="1">
      <alignment horizontal="center" vertical="center"/>
    </xf>
    <xf numFmtId="0" fontId="21" fillId="16" borderId="14" xfId="0" applyFont="1" applyFill="1" applyBorder="1" applyAlignment="1">
      <alignment horizontal="center" vertical="center"/>
    </xf>
    <xf numFmtId="0" fontId="21" fillId="16" borderId="15" xfId="0" applyFont="1" applyFill="1" applyBorder="1" applyAlignment="1">
      <alignment horizontal="center" vertical="center"/>
    </xf>
    <xf numFmtId="0" fontId="21" fillId="16" borderId="16" xfId="0" applyFont="1" applyFill="1" applyBorder="1" applyAlignment="1">
      <alignment horizontal="center" vertical="center"/>
    </xf>
    <xf numFmtId="0" fontId="0" fillId="8" borderId="57" xfId="0" applyFill="1" applyBorder="1" applyAlignment="1">
      <alignment horizontal="center" vertical="center"/>
    </xf>
    <xf numFmtId="0" fontId="0" fillId="8" borderId="58" xfId="0" applyFill="1" applyBorder="1" applyAlignment="1">
      <alignment horizontal="center" vertical="center"/>
    </xf>
    <xf numFmtId="0" fontId="0" fillId="8" borderId="59" xfId="0" applyFill="1" applyBorder="1" applyAlignment="1">
      <alignment horizontal="center" vertical="center"/>
    </xf>
    <xf numFmtId="0" fontId="45" fillId="13" borderId="46" xfId="0" applyFont="1" applyFill="1" applyBorder="1" applyAlignment="1">
      <alignment horizontal="center" vertical="center"/>
    </xf>
    <xf numFmtId="0" fontId="45" fillId="13" borderId="47" xfId="0" applyFont="1" applyFill="1" applyBorder="1" applyAlignment="1">
      <alignment horizontal="center" vertical="center"/>
    </xf>
    <xf numFmtId="0" fontId="45" fillId="13" borderId="48" xfId="0" applyFont="1" applyFill="1" applyBorder="1" applyAlignment="1">
      <alignment horizontal="center" vertical="center"/>
    </xf>
    <xf numFmtId="0" fontId="21" fillId="14" borderId="4" xfId="0" applyFont="1" applyFill="1" applyBorder="1" applyAlignment="1">
      <alignment horizontal="center" vertical="center"/>
    </xf>
    <xf numFmtId="0" fontId="21" fillId="14" borderId="60" xfId="0" applyFont="1" applyFill="1" applyBorder="1" applyAlignment="1">
      <alignment horizontal="center" vertical="center"/>
    </xf>
    <xf numFmtId="0" fontId="21" fillId="14" borderId="6" xfId="0" applyFont="1" applyFill="1" applyBorder="1" applyAlignment="1">
      <alignment horizontal="center" vertical="center"/>
    </xf>
  </cellXfs>
  <cellStyles count="3">
    <cellStyle name="Hipervínculo" xfId="1" builtinId="8"/>
    <cellStyle name="Normal" xfId="0" builtinId="0"/>
    <cellStyle name="Normal 2" xfId="2" xr:uid="{00000000-0005-0000-0000-000002000000}"/>
  </cellStyles>
  <dxfs count="80">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ont>
        <b/>
        <i val="0"/>
        <color theme="0"/>
      </font>
      <fill>
        <patternFill>
          <bgColor rgb="FF33CC33"/>
        </patternFill>
      </fill>
    </dxf>
    <dxf>
      <font>
        <b/>
        <i val="0"/>
      </font>
      <fill>
        <patternFill>
          <bgColor rgb="FFFFFF00"/>
        </patternFill>
      </fill>
    </dxf>
    <dxf>
      <font>
        <b/>
        <i val="0"/>
        <color theme="0"/>
      </font>
      <fill>
        <patternFill>
          <bgColor rgb="FFFF0000"/>
        </patternFill>
      </fill>
    </dxf>
    <dxf>
      <font>
        <b/>
        <i val="0"/>
        <color theme="0"/>
      </font>
      <fill>
        <patternFill>
          <bgColor rgb="FF33CC33"/>
        </patternFill>
      </fill>
    </dxf>
    <dxf>
      <font>
        <b/>
        <i val="0"/>
      </font>
      <fill>
        <patternFill>
          <bgColor rgb="FFFFFF00"/>
        </patternFill>
      </fill>
    </dxf>
    <dxf>
      <font>
        <b/>
        <i val="0"/>
        <color theme="0"/>
      </font>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ont>
        <color rgb="FF9C0006"/>
      </font>
      <fill>
        <patternFill>
          <bgColor rgb="FFFFC7CE"/>
        </patternFill>
      </fill>
    </dxf>
    <dxf>
      <font>
        <b val="0"/>
        <i val="0"/>
        <color rgb="FF9C5700"/>
        <name val="Cambria"/>
        <scheme val="none"/>
      </font>
      <fill>
        <patternFill>
          <bgColor rgb="FFE8E830"/>
        </patternFill>
      </fill>
    </dxf>
    <dxf>
      <font>
        <color rgb="FF006100"/>
      </font>
      <fill>
        <patternFill>
          <bgColor rgb="FFC6EFCE"/>
        </patternFill>
      </fill>
    </dxf>
    <dxf>
      <font>
        <color rgb="FF9C0006"/>
      </font>
      <fill>
        <patternFill>
          <bgColor rgb="FFFFC7CE"/>
        </patternFill>
      </fill>
    </dxf>
    <dxf>
      <font>
        <b val="0"/>
        <i val="0"/>
        <color rgb="FF9C5700"/>
        <name val="Cambria"/>
        <scheme val="none"/>
      </font>
      <fill>
        <patternFill>
          <bgColor rgb="FFE8E830"/>
        </patternFill>
      </fill>
    </dxf>
    <dxf>
      <font>
        <color rgb="FF006100"/>
      </font>
      <fill>
        <patternFill>
          <bgColor rgb="FFC6EFCE"/>
        </patternFill>
      </fill>
    </dxf>
    <dxf>
      <font>
        <color rgb="FF9C0006"/>
      </font>
      <fill>
        <patternFill>
          <bgColor rgb="FFFFC7CE"/>
        </patternFill>
      </fill>
    </dxf>
    <dxf>
      <font>
        <b/>
        <i val="0"/>
        <color rgb="FF9C5700"/>
        <name val="Cambria"/>
        <scheme val="none"/>
      </font>
      <fill>
        <patternFill>
          <bgColor rgb="FFE8E830"/>
        </patternFill>
      </fill>
    </dxf>
    <dxf>
      <font>
        <color rgb="FF006100"/>
      </font>
      <fill>
        <patternFill>
          <bgColor rgb="FFC6EFCE"/>
        </patternFill>
      </fill>
    </dxf>
    <dxf>
      <font>
        <color rgb="FF9C0006"/>
      </font>
      <fill>
        <patternFill>
          <bgColor rgb="FFFFC7CE"/>
        </patternFill>
      </fill>
    </dxf>
    <dxf>
      <font>
        <color rgb="FF9C5700"/>
      </font>
      <fill>
        <patternFill>
          <bgColor rgb="FFE8E83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theme="9" tint="-0.24994659260841701"/>
        <name val="Cambria"/>
        <scheme val="none"/>
      </font>
      <fill>
        <patternFill>
          <bgColor rgb="FFE8E83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3</xdr:col>
      <xdr:colOff>219075</xdr:colOff>
      <xdr:row>27</xdr:row>
      <xdr:rowOff>19050</xdr:rowOff>
    </xdr:from>
    <xdr:to>
      <xdr:col>4</xdr:col>
      <xdr:colOff>1838325</xdr:colOff>
      <xdr:row>44</xdr:row>
      <xdr:rowOff>19050</xdr:rowOff>
    </xdr:to>
    <xdr:grpSp>
      <xdr:nvGrpSpPr>
        <xdr:cNvPr id="85702" name="11 Grupo">
          <a:extLst>
            <a:ext uri="{FF2B5EF4-FFF2-40B4-BE49-F238E27FC236}">
              <a16:creationId xmlns:a16="http://schemas.microsoft.com/office/drawing/2014/main" id="{354F9B36-9CF0-083C-76BA-02108CC67255}"/>
            </a:ext>
          </a:extLst>
        </xdr:cNvPr>
        <xdr:cNvGrpSpPr>
          <a:grpSpLocks/>
        </xdr:cNvGrpSpPr>
      </xdr:nvGrpSpPr>
      <xdr:grpSpPr bwMode="auto">
        <a:xfrm>
          <a:off x="3419475" y="14382750"/>
          <a:ext cx="2971800" cy="2752725"/>
          <a:chOff x="9267825" y="12392025"/>
          <a:chExt cx="2962275" cy="2838450"/>
        </a:xfrm>
      </xdr:grpSpPr>
      <xdr:grpSp>
        <xdr:nvGrpSpPr>
          <xdr:cNvPr id="85703" name="6 Grupo">
            <a:extLst>
              <a:ext uri="{FF2B5EF4-FFF2-40B4-BE49-F238E27FC236}">
                <a16:creationId xmlns:a16="http://schemas.microsoft.com/office/drawing/2014/main" id="{74B2294E-507C-B0DB-EF2E-6FD3CC06B83B}"/>
              </a:ext>
            </a:extLst>
          </xdr:cNvPr>
          <xdr:cNvGrpSpPr>
            <a:grpSpLocks/>
          </xdr:cNvGrpSpPr>
        </xdr:nvGrpSpPr>
        <xdr:grpSpPr bwMode="auto">
          <a:xfrm>
            <a:off x="9267825" y="12392025"/>
            <a:ext cx="2962275" cy="2838450"/>
            <a:chOff x="9277350" y="12449175"/>
            <a:chExt cx="2962275" cy="2809875"/>
          </a:xfrm>
        </xdr:grpSpPr>
        <xdr:sp macro="" textlink="">
          <xdr:nvSpPr>
            <xdr:cNvPr id="85708" name="44 Decisión">
              <a:extLst>
                <a:ext uri="{FF2B5EF4-FFF2-40B4-BE49-F238E27FC236}">
                  <a16:creationId xmlns:a16="http://schemas.microsoft.com/office/drawing/2014/main" id="{7B39E762-228E-7DD5-BDCE-BADCD88333DE}"/>
                </a:ext>
              </a:extLst>
            </xdr:cNvPr>
            <xdr:cNvSpPr>
              <a:spLocks noChangeArrowheads="1"/>
            </xdr:cNvSpPr>
          </xdr:nvSpPr>
          <xdr:spPr bwMode="auto">
            <a:xfrm>
              <a:off x="10016849" y="12449175"/>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5709" name="45 Decisión">
              <a:extLst>
                <a:ext uri="{FF2B5EF4-FFF2-40B4-BE49-F238E27FC236}">
                  <a16:creationId xmlns:a16="http://schemas.microsoft.com/office/drawing/2014/main" id="{4B5A2305-530A-C855-25C4-913378C6660A}"/>
                </a:ext>
              </a:extLst>
            </xdr:cNvPr>
            <xdr:cNvSpPr>
              <a:spLocks noChangeArrowheads="1"/>
            </xdr:cNvSpPr>
          </xdr:nvSpPr>
          <xdr:spPr bwMode="auto">
            <a:xfrm>
              <a:off x="10756348" y="13157688"/>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5710" name="46 Decisión">
              <a:extLst>
                <a:ext uri="{FF2B5EF4-FFF2-40B4-BE49-F238E27FC236}">
                  <a16:creationId xmlns:a16="http://schemas.microsoft.com/office/drawing/2014/main" id="{9083A62C-1CF8-0757-26CC-606526FEB05A}"/>
                </a:ext>
              </a:extLst>
            </xdr:cNvPr>
            <xdr:cNvSpPr>
              <a:spLocks noChangeArrowheads="1"/>
            </xdr:cNvSpPr>
          </xdr:nvSpPr>
          <xdr:spPr bwMode="auto">
            <a:xfrm>
              <a:off x="9277350" y="13148163"/>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5711" name="47 Decisión">
              <a:extLst>
                <a:ext uri="{FF2B5EF4-FFF2-40B4-BE49-F238E27FC236}">
                  <a16:creationId xmlns:a16="http://schemas.microsoft.com/office/drawing/2014/main" id="{B869F946-A785-B63A-1A34-EFA184981419}"/>
                </a:ext>
              </a:extLst>
            </xdr:cNvPr>
            <xdr:cNvSpPr>
              <a:spLocks noChangeArrowheads="1"/>
            </xdr:cNvSpPr>
          </xdr:nvSpPr>
          <xdr:spPr bwMode="auto">
            <a:xfrm>
              <a:off x="10016849" y="13856677"/>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4" name="3 CuadroTexto">
            <a:extLst>
              <a:ext uri="{FF2B5EF4-FFF2-40B4-BE49-F238E27FC236}">
                <a16:creationId xmlns:a16="http://schemas.microsoft.com/office/drawing/2014/main" id="{E7983AD9-69BB-4779-5584-E1F7AFEB92AA}"/>
              </a:ext>
            </a:extLst>
          </xdr:cNvPr>
          <xdr:cNvSpPr txBox="1"/>
        </xdr:nvSpPr>
        <xdr:spPr>
          <a:xfrm>
            <a:off x="10340700" y="14484031"/>
            <a:ext cx="835513" cy="2750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Amenazas</a:t>
            </a:r>
          </a:p>
        </xdr:txBody>
      </xdr:sp>
      <xdr:sp macro="" textlink="">
        <xdr:nvSpPr>
          <xdr:cNvPr id="5" name="4 CuadroTexto">
            <a:extLst>
              <a:ext uri="{FF2B5EF4-FFF2-40B4-BE49-F238E27FC236}">
                <a16:creationId xmlns:a16="http://schemas.microsoft.com/office/drawing/2014/main" id="{C559C96B-ED2D-CF98-F3A4-AC21783E7201}"/>
              </a:ext>
            </a:extLst>
          </xdr:cNvPr>
          <xdr:cNvSpPr txBox="1"/>
        </xdr:nvSpPr>
        <xdr:spPr>
          <a:xfrm>
            <a:off x="9571648" y="13629550"/>
            <a:ext cx="816525" cy="2848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Personas</a:t>
            </a:r>
          </a:p>
        </xdr:txBody>
      </xdr:sp>
      <xdr:sp macro="" textlink="">
        <xdr:nvSpPr>
          <xdr:cNvPr id="6" name="5 CuadroTexto">
            <a:extLst>
              <a:ext uri="{FF2B5EF4-FFF2-40B4-BE49-F238E27FC236}">
                <a16:creationId xmlns:a16="http://schemas.microsoft.com/office/drawing/2014/main" id="{4BF05C81-CDA7-13BF-2F0B-D92226F95DD4}"/>
              </a:ext>
            </a:extLst>
          </xdr:cNvPr>
          <xdr:cNvSpPr txBox="1"/>
        </xdr:nvSpPr>
        <xdr:spPr>
          <a:xfrm>
            <a:off x="10397667" y="12991144"/>
            <a:ext cx="826019" cy="2848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Recursos</a:t>
            </a:r>
          </a:p>
        </xdr:txBody>
      </xdr:sp>
      <xdr:sp macro="" textlink="">
        <xdr:nvSpPr>
          <xdr:cNvPr id="7" name="6 CuadroTexto">
            <a:extLst>
              <a:ext uri="{FF2B5EF4-FFF2-40B4-BE49-F238E27FC236}">
                <a16:creationId xmlns:a16="http://schemas.microsoft.com/office/drawing/2014/main" id="{24371B58-3ADC-2B75-CEEB-6DF7AA6DEA96}"/>
              </a:ext>
            </a:extLst>
          </xdr:cNvPr>
          <xdr:cNvSpPr txBox="1"/>
        </xdr:nvSpPr>
        <xdr:spPr>
          <a:xfrm>
            <a:off x="11109752" y="13629550"/>
            <a:ext cx="816525" cy="4910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Sistemas y Procesos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381000</xdr:colOff>
      <xdr:row>81</xdr:row>
      <xdr:rowOff>161925</xdr:rowOff>
    </xdr:from>
    <xdr:to>
      <xdr:col>2</xdr:col>
      <xdr:colOff>1609725</xdr:colOff>
      <xdr:row>91</xdr:row>
      <xdr:rowOff>95250</xdr:rowOff>
    </xdr:to>
    <xdr:pic>
      <xdr:nvPicPr>
        <xdr:cNvPr id="84207" name="Imagen 1">
          <a:extLst>
            <a:ext uri="{FF2B5EF4-FFF2-40B4-BE49-F238E27FC236}">
              <a16:creationId xmlns:a16="http://schemas.microsoft.com/office/drawing/2014/main" id="{4A9760BA-530D-A5F4-AC19-7595D92B11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28965525"/>
          <a:ext cx="36480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81</xdr:row>
      <xdr:rowOff>152400</xdr:rowOff>
    </xdr:from>
    <xdr:to>
      <xdr:col>5</xdr:col>
      <xdr:colOff>904875</xdr:colOff>
      <xdr:row>91</xdr:row>
      <xdr:rowOff>28575</xdr:rowOff>
    </xdr:to>
    <xdr:pic>
      <xdr:nvPicPr>
        <xdr:cNvPr id="84208" name="Imagen 2">
          <a:extLst>
            <a:ext uri="{FF2B5EF4-FFF2-40B4-BE49-F238E27FC236}">
              <a16:creationId xmlns:a16="http://schemas.microsoft.com/office/drawing/2014/main" id="{9D405E17-B243-86C3-C80D-52CE29E61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0" y="28956000"/>
          <a:ext cx="45720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76</xdr:row>
      <xdr:rowOff>104775</xdr:rowOff>
    </xdr:from>
    <xdr:to>
      <xdr:col>3</xdr:col>
      <xdr:colOff>190500</xdr:colOff>
      <xdr:row>79</xdr:row>
      <xdr:rowOff>0</xdr:rowOff>
    </xdr:to>
    <xdr:pic>
      <xdr:nvPicPr>
        <xdr:cNvPr id="84209" name="Imagen 5">
          <a:extLst>
            <a:ext uri="{FF2B5EF4-FFF2-40B4-BE49-F238E27FC236}">
              <a16:creationId xmlns:a16="http://schemas.microsoft.com/office/drawing/2014/main" id="{BBDD4ECE-120A-EC5E-4B64-1C6AA8ED65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6031825"/>
          <a:ext cx="498157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1868170</xdr:colOff>
      <xdr:row>77</xdr:row>
      <xdr:rowOff>834</xdr:rowOff>
    </xdr:from>
    <xdr:to>
      <xdr:col>6</xdr:col>
      <xdr:colOff>507761</xdr:colOff>
      <xdr:row>78</xdr:row>
      <xdr:rowOff>965199</xdr:rowOff>
    </xdr:to>
    <xdr:pic>
      <xdr:nvPicPr>
        <xdr:cNvPr id="7" name="Imagen 6">
          <a:extLst>
            <a:ext uri="{FF2B5EF4-FFF2-40B4-BE49-F238E27FC236}">
              <a16:creationId xmlns:a16="http://schemas.microsoft.com/office/drawing/2014/main" id="{4B77DAE7-E7A8-4037-8E52-899CD9082993}"/>
            </a:ext>
          </a:extLst>
        </xdr:cNvPr>
        <xdr:cNvPicPr/>
      </xdr:nvPicPr>
      <xdr:blipFill rotWithShape="1">
        <a:blip xmlns:r="http://schemas.openxmlformats.org/officeDocument/2006/relationships" r:embed="rId4" cstate="print"/>
        <a:srcRect l="17922" t="7814" r="6638" b="37098"/>
        <a:stretch/>
      </xdr:blipFill>
      <xdr:spPr bwMode="auto">
        <a:xfrm>
          <a:off x="9532620" y="26073934"/>
          <a:ext cx="2287905" cy="22724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311150</xdr:colOff>
      <xdr:row>76</xdr:row>
      <xdr:rowOff>152400</xdr:rowOff>
    </xdr:from>
    <xdr:to>
      <xdr:col>4</xdr:col>
      <xdr:colOff>1704924</xdr:colOff>
      <xdr:row>78</xdr:row>
      <xdr:rowOff>987284</xdr:rowOff>
    </xdr:to>
    <xdr:pic>
      <xdr:nvPicPr>
        <xdr:cNvPr id="8" name="Imagen 7">
          <a:extLst>
            <a:ext uri="{FF2B5EF4-FFF2-40B4-BE49-F238E27FC236}">
              <a16:creationId xmlns:a16="http://schemas.microsoft.com/office/drawing/2014/main" id="{102A51C8-21B6-6E3B-B577-D5A72185D452}"/>
            </a:ext>
          </a:extLst>
        </xdr:cNvPr>
        <xdr:cNvPicPr/>
      </xdr:nvPicPr>
      <xdr:blipFill rotWithShape="1">
        <a:blip xmlns:r="http://schemas.openxmlformats.org/officeDocument/2006/relationships" r:embed="rId5"/>
        <a:srcRect l="27851" t="37000" r="27354" b="21510"/>
        <a:stretch/>
      </xdr:blipFill>
      <xdr:spPr bwMode="auto">
        <a:xfrm>
          <a:off x="5721350" y="26060400"/>
          <a:ext cx="3629025" cy="230808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4</xdr:col>
      <xdr:colOff>0</xdr:colOff>
      <xdr:row>13</xdr:row>
      <xdr:rowOff>114300</xdr:rowOff>
    </xdr:to>
    <xdr:pic>
      <xdr:nvPicPr>
        <xdr:cNvPr id="88348" name="Imagen 1">
          <a:extLst>
            <a:ext uri="{FF2B5EF4-FFF2-40B4-BE49-F238E27FC236}">
              <a16:creationId xmlns:a16="http://schemas.microsoft.com/office/drawing/2014/main" id="{02339D4B-30FD-F2CB-1A3F-4E26DBF333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00025"/>
          <a:ext cx="29813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28575</xdr:rowOff>
    </xdr:from>
    <xdr:to>
      <xdr:col>8</xdr:col>
      <xdr:colOff>0</xdr:colOff>
      <xdr:row>13</xdr:row>
      <xdr:rowOff>114300</xdr:rowOff>
    </xdr:to>
    <xdr:pic>
      <xdr:nvPicPr>
        <xdr:cNvPr id="88349" name="Imagen 2">
          <a:extLst>
            <a:ext uri="{FF2B5EF4-FFF2-40B4-BE49-F238E27FC236}">
              <a16:creationId xmlns:a16="http://schemas.microsoft.com/office/drawing/2014/main" id="{0B3C58BD-10BF-ADF9-91B0-FC5FABE6DA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0" y="228600"/>
          <a:ext cx="3048000"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0</xdr:rowOff>
    </xdr:from>
    <xdr:to>
      <xdr:col>4</xdr:col>
      <xdr:colOff>0</xdr:colOff>
      <xdr:row>25</xdr:row>
      <xdr:rowOff>142875</xdr:rowOff>
    </xdr:to>
    <xdr:pic>
      <xdr:nvPicPr>
        <xdr:cNvPr id="88350" name="Imagen 4">
          <a:extLst>
            <a:ext uri="{FF2B5EF4-FFF2-40B4-BE49-F238E27FC236}">
              <a16:creationId xmlns:a16="http://schemas.microsoft.com/office/drawing/2014/main" id="{CDBD414E-C78C-D9B3-D73C-5F4C55CD8F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305050"/>
          <a:ext cx="30480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14</xdr:row>
      <xdr:rowOff>0</xdr:rowOff>
    </xdr:from>
    <xdr:to>
      <xdr:col>8</xdr:col>
      <xdr:colOff>0</xdr:colOff>
      <xdr:row>25</xdr:row>
      <xdr:rowOff>142875</xdr:rowOff>
    </xdr:to>
    <xdr:pic>
      <xdr:nvPicPr>
        <xdr:cNvPr id="88351" name="Imagen 5">
          <a:extLst>
            <a:ext uri="{FF2B5EF4-FFF2-40B4-BE49-F238E27FC236}">
              <a16:creationId xmlns:a16="http://schemas.microsoft.com/office/drawing/2014/main" id="{D6B66EBA-D772-03A6-9777-EF9DF72EFF5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8000" y="2305050"/>
          <a:ext cx="30480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xdr:row>
      <xdr:rowOff>133350</xdr:rowOff>
    </xdr:from>
    <xdr:to>
      <xdr:col>4</xdr:col>
      <xdr:colOff>38100</xdr:colOff>
      <xdr:row>38</xdr:row>
      <xdr:rowOff>47625</xdr:rowOff>
    </xdr:to>
    <xdr:pic>
      <xdr:nvPicPr>
        <xdr:cNvPr id="88352" name="Imagen 1">
          <a:extLst>
            <a:ext uri="{FF2B5EF4-FFF2-40B4-BE49-F238E27FC236}">
              <a16:creationId xmlns:a16="http://schemas.microsoft.com/office/drawing/2014/main" id="{57C60A3E-CDBB-4348-EA56-969D3ED8351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4219575"/>
          <a:ext cx="30861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26</xdr:row>
      <xdr:rowOff>0</xdr:rowOff>
    </xdr:from>
    <xdr:to>
      <xdr:col>7</xdr:col>
      <xdr:colOff>695325</xdr:colOff>
      <xdr:row>38</xdr:row>
      <xdr:rowOff>47625</xdr:rowOff>
    </xdr:to>
    <xdr:pic>
      <xdr:nvPicPr>
        <xdr:cNvPr id="88353" name="Imagen 2">
          <a:extLst>
            <a:ext uri="{FF2B5EF4-FFF2-40B4-BE49-F238E27FC236}">
              <a16:creationId xmlns:a16="http://schemas.microsoft.com/office/drawing/2014/main" id="{7F951873-1B2E-2FAA-F7E2-4C71EE08CF0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8000" y="4248150"/>
          <a:ext cx="2981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4</xdr:col>
      <xdr:colOff>38100</xdr:colOff>
      <xdr:row>52</xdr:row>
      <xdr:rowOff>0</xdr:rowOff>
    </xdr:to>
    <xdr:pic>
      <xdr:nvPicPr>
        <xdr:cNvPr id="88354" name="Imagen 3">
          <a:extLst>
            <a:ext uri="{FF2B5EF4-FFF2-40B4-BE49-F238E27FC236}">
              <a16:creationId xmlns:a16="http://schemas.microsoft.com/office/drawing/2014/main" id="{FD69CA3A-F48E-4363-E01C-30F18A8ADC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6353175"/>
          <a:ext cx="30861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38</xdr:row>
      <xdr:rowOff>133350</xdr:rowOff>
    </xdr:from>
    <xdr:to>
      <xdr:col>7</xdr:col>
      <xdr:colOff>752475</xdr:colOff>
      <xdr:row>52</xdr:row>
      <xdr:rowOff>19050</xdr:rowOff>
    </xdr:to>
    <xdr:pic>
      <xdr:nvPicPr>
        <xdr:cNvPr id="88355" name="Imagen 5">
          <a:extLst>
            <a:ext uri="{FF2B5EF4-FFF2-40B4-BE49-F238E27FC236}">
              <a16:creationId xmlns:a16="http://schemas.microsoft.com/office/drawing/2014/main" id="{6D36FA37-54A9-26E8-52C7-5FE7265D332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057525" y="6324600"/>
          <a:ext cx="302895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51</xdr:row>
      <xdr:rowOff>152400</xdr:rowOff>
    </xdr:from>
    <xdr:to>
      <xdr:col>4</xdr:col>
      <xdr:colOff>28575</xdr:colOff>
      <xdr:row>64</xdr:row>
      <xdr:rowOff>9525</xdr:rowOff>
    </xdr:to>
    <xdr:pic>
      <xdr:nvPicPr>
        <xdr:cNvPr id="88356" name="Imagen 6">
          <a:extLst>
            <a:ext uri="{FF2B5EF4-FFF2-40B4-BE49-F238E27FC236}">
              <a16:creationId xmlns:a16="http://schemas.microsoft.com/office/drawing/2014/main" id="{C52EF678-2C74-1444-EA72-F3FBA72D535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8448675"/>
          <a:ext cx="30765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52</xdr:row>
      <xdr:rowOff>0</xdr:rowOff>
    </xdr:from>
    <xdr:to>
      <xdr:col>7</xdr:col>
      <xdr:colOff>733425</xdr:colOff>
      <xdr:row>64</xdr:row>
      <xdr:rowOff>19050</xdr:rowOff>
    </xdr:to>
    <xdr:pic>
      <xdr:nvPicPr>
        <xdr:cNvPr id="88357" name="Imagen 8">
          <a:extLst>
            <a:ext uri="{FF2B5EF4-FFF2-40B4-BE49-F238E27FC236}">
              <a16:creationId xmlns:a16="http://schemas.microsoft.com/office/drawing/2014/main" id="{4779C8EC-D079-0569-6458-8647F2278E6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076575" y="8458200"/>
          <a:ext cx="29908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25</xdr:row>
      <xdr:rowOff>0</xdr:rowOff>
    </xdr:from>
    <xdr:to>
      <xdr:col>2</xdr:col>
      <xdr:colOff>76200</xdr:colOff>
      <xdr:row>25</xdr:row>
      <xdr:rowOff>9525</xdr:rowOff>
    </xdr:to>
    <xdr:sp macro="" textlink="">
      <xdr:nvSpPr>
        <xdr:cNvPr id="86374" name="Text Box 5">
          <a:extLst>
            <a:ext uri="{FF2B5EF4-FFF2-40B4-BE49-F238E27FC236}">
              <a16:creationId xmlns:a16="http://schemas.microsoft.com/office/drawing/2014/main" id="{2EDEFBCD-7624-1AA7-EC73-E128C7605ECF}"/>
            </a:ext>
          </a:extLst>
        </xdr:cNvPr>
        <xdr:cNvSpPr txBox="1">
          <a:spLocks noChangeArrowheads="1"/>
        </xdr:cNvSpPr>
      </xdr:nvSpPr>
      <xdr:spPr bwMode="auto">
        <a:xfrm>
          <a:off x="2505075" y="139827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257175</xdr:colOff>
      <xdr:row>24</xdr:row>
      <xdr:rowOff>762000</xdr:rowOff>
    </xdr:from>
    <xdr:to>
      <xdr:col>1</xdr:col>
      <xdr:colOff>466725</xdr:colOff>
      <xdr:row>24</xdr:row>
      <xdr:rowOff>609600</xdr:rowOff>
    </xdr:to>
    <xdr:pic>
      <xdr:nvPicPr>
        <xdr:cNvPr id="86375" name="BD21301_">
          <a:extLst>
            <a:ext uri="{FF2B5EF4-FFF2-40B4-BE49-F238E27FC236}">
              <a16:creationId xmlns:a16="http://schemas.microsoft.com/office/drawing/2014/main" id="{ED87C036-ABC4-C99F-609A-7C2E01DC6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5025" y="13982700"/>
          <a:ext cx="209550" cy="0"/>
        </a:xfrm>
        <a:prstGeom prst="rect">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2</xdr:col>
      <xdr:colOff>257175</xdr:colOff>
      <xdr:row>24</xdr:row>
      <xdr:rowOff>771525</xdr:rowOff>
    </xdr:from>
    <xdr:to>
      <xdr:col>2</xdr:col>
      <xdr:colOff>466725</xdr:colOff>
      <xdr:row>24</xdr:row>
      <xdr:rowOff>609600</xdr:rowOff>
    </xdr:to>
    <xdr:pic>
      <xdr:nvPicPr>
        <xdr:cNvPr id="86376" name="BD21301_">
          <a:extLst>
            <a:ext uri="{FF2B5EF4-FFF2-40B4-BE49-F238E27FC236}">
              <a16:creationId xmlns:a16="http://schemas.microsoft.com/office/drawing/2014/main" id="{FAE1A6E1-4BEF-E84C-09A5-63170974C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0" y="13982700"/>
          <a:ext cx="209550" cy="0"/>
        </a:xfrm>
        <a:prstGeom prst="rect">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2</xdr:col>
      <xdr:colOff>0</xdr:colOff>
      <xdr:row>29</xdr:row>
      <xdr:rowOff>0</xdr:rowOff>
    </xdr:from>
    <xdr:to>
      <xdr:col>2</xdr:col>
      <xdr:colOff>76200</xdr:colOff>
      <xdr:row>29</xdr:row>
      <xdr:rowOff>9525</xdr:rowOff>
    </xdr:to>
    <xdr:sp macro="" textlink="">
      <xdr:nvSpPr>
        <xdr:cNvPr id="86377" name="Text Box 5">
          <a:extLst>
            <a:ext uri="{FF2B5EF4-FFF2-40B4-BE49-F238E27FC236}">
              <a16:creationId xmlns:a16="http://schemas.microsoft.com/office/drawing/2014/main" id="{C6F4AC36-EFB7-72A8-2829-6CAD919AA6DD}"/>
            </a:ext>
          </a:extLst>
        </xdr:cNvPr>
        <xdr:cNvSpPr txBox="1">
          <a:spLocks noChangeArrowheads="1"/>
        </xdr:cNvSpPr>
      </xdr:nvSpPr>
      <xdr:spPr bwMode="auto">
        <a:xfrm>
          <a:off x="2505075" y="1668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0</xdr:colOff>
      <xdr:row>29</xdr:row>
      <xdr:rowOff>0</xdr:rowOff>
    </xdr:from>
    <xdr:to>
      <xdr:col>2</xdr:col>
      <xdr:colOff>76200</xdr:colOff>
      <xdr:row>29</xdr:row>
      <xdr:rowOff>9525</xdr:rowOff>
    </xdr:to>
    <xdr:sp macro="" textlink="">
      <xdr:nvSpPr>
        <xdr:cNvPr id="86378" name="Text Box 5">
          <a:extLst>
            <a:ext uri="{FF2B5EF4-FFF2-40B4-BE49-F238E27FC236}">
              <a16:creationId xmlns:a16="http://schemas.microsoft.com/office/drawing/2014/main" id="{543D1569-2463-3B5B-1FE1-B150474FA748}"/>
            </a:ext>
          </a:extLst>
        </xdr:cNvPr>
        <xdr:cNvSpPr txBox="1">
          <a:spLocks noChangeArrowheads="1"/>
        </xdr:cNvSpPr>
      </xdr:nvSpPr>
      <xdr:spPr bwMode="auto">
        <a:xfrm>
          <a:off x="2505075" y="1668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0</xdr:colOff>
      <xdr:row>3</xdr:row>
      <xdr:rowOff>0</xdr:rowOff>
    </xdr:from>
    <xdr:to>
      <xdr:col>24</xdr:col>
      <xdr:colOff>4610100</xdr:colOff>
      <xdr:row>13</xdr:row>
      <xdr:rowOff>66675</xdr:rowOff>
    </xdr:to>
    <xdr:pic>
      <xdr:nvPicPr>
        <xdr:cNvPr id="87821" name="Imagen 1">
          <a:extLst>
            <a:ext uri="{FF2B5EF4-FFF2-40B4-BE49-F238E27FC236}">
              <a16:creationId xmlns:a16="http://schemas.microsoft.com/office/drawing/2014/main" id="{4EAD7867-3706-60D9-69B6-D17C16C004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581025"/>
          <a:ext cx="46101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219075</xdr:colOff>
      <xdr:row>23</xdr:row>
      <xdr:rowOff>19050</xdr:rowOff>
    </xdr:from>
    <xdr:to>
      <xdr:col>24</xdr:col>
      <xdr:colOff>4543425</xdr:colOff>
      <xdr:row>40</xdr:row>
      <xdr:rowOff>19050</xdr:rowOff>
    </xdr:to>
    <xdr:grpSp>
      <xdr:nvGrpSpPr>
        <xdr:cNvPr id="87822" name="11 Grupo">
          <a:extLst>
            <a:ext uri="{FF2B5EF4-FFF2-40B4-BE49-F238E27FC236}">
              <a16:creationId xmlns:a16="http://schemas.microsoft.com/office/drawing/2014/main" id="{366DDDAA-0BA4-4EEE-39E8-1AF1E76202AE}"/>
            </a:ext>
          </a:extLst>
        </xdr:cNvPr>
        <xdr:cNvGrpSpPr>
          <a:grpSpLocks/>
        </xdr:cNvGrpSpPr>
      </xdr:nvGrpSpPr>
      <xdr:grpSpPr bwMode="auto">
        <a:xfrm>
          <a:off x="6048375" y="3648075"/>
          <a:ext cx="4324350" cy="2590800"/>
          <a:chOff x="9267825" y="12392025"/>
          <a:chExt cx="2962275" cy="2838450"/>
        </a:xfrm>
      </xdr:grpSpPr>
      <xdr:grpSp>
        <xdr:nvGrpSpPr>
          <xdr:cNvPr id="87823" name="6 Grupo">
            <a:extLst>
              <a:ext uri="{FF2B5EF4-FFF2-40B4-BE49-F238E27FC236}">
                <a16:creationId xmlns:a16="http://schemas.microsoft.com/office/drawing/2014/main" id="{6C8C2183-60E5-35B7-9850-36F8A34DBD97}"/>
              </a:ext>
            </a:extLst>
          </xdr:cNvPr>
          <xdr:cNvGrpSpPr>
            <a:grpSpLocks/>
          </xdr:cNvGrpSpPr>
        </xdr:nvGrpSpPr>
        <xdr:grpSpPr bwMode="auto">
          <a:xfrm>
            <a:off x="9267825" y="12392025"/>
            <a:ext cx="2962275" cy="2838450"/>
            <a:chOff x="9277350" y="12449175"/>
            <a:chExt cx="2962275" cy="2809875"/>
          </a:xfrm>
        </xdr:grpSpPr>
        <xdr:sp macro="" textlink="">
          <xdr:nvSpPr>
            <xdr:cNvPr id="87828" name="44 Decisión">
              <a:extLst>
                <a:ext uri="{FF2B5EF4-FFF2-40B4-BE49-F238E27FC236}">
                  <a16:creationId xmlns:a16="http://schemas.microsoft.com/office/drawing/2014/main" id="{4A2334B8-E363-33ED-E09E-557B3C60C9EF}"/>
                </a:ext>
              </a:extLst>
            </xdr:cNvPr>
            <xdr:cNvSpPr>
              <a:spLocks noChangeArrowheads="1"/>
            </xdr:cNvSpPr>
          </xdr:nvSpPr>
          <xdr:spPr bwMode="auto">
            <a:xfrm>
              <a:off x="10016849" y="12449175"/>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7829" name="45 Decisión">
              <a:extLst>
                <a:ext uri="{FF2B5EF4-FFF2-40B4-BE49-F238E27FC236}">
                  <a16:creationId xmlns:a16="http://schemas.microsoft.com/office/drawing/2014/main" id="{3824175A-6168-FA45-3678-585A6D5C8AD9}"/>
                </a:ext>
              </a:extLst>
            </xdr:cNvPr>
            <xdr:cNvSpPr>
              <a:spLocks noChangeArrowheads="1"/>
            </xdr:cNvSpPr>
          </xdr:nvSpPr>
          <xdr:spPr bwMode="auto">
            <a:xfrm>
              <a:off x="10756348" y="13157688"/>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7830" name="46 Decisión">
              <a:extLst>
                <a:ext uri="{FF2B5EF4-FFF2-40B4-BE49-F238E27FC236}">
                  <a16:creationId xmlns:a16="http://schemas.microsoft.com/office/drawing/2014/main" id="{44A893CD-699E-8469-A0C5-64ACBBF01F3A}"/>
                </a:ext>
              </a:extLst>
            </xdr:cNvPr>
            <xdr:cNvSpPr>
              <a:spLocks noChangeArrowheads="1"/>
            </xdr:cNvSpPr>
          </xdr:nvSpPr>
          <xdr:spPr bwMode="auto">
            <a:xfrm>
              <a:off x="9277350" y="13148163"/>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7831" name="47 Decisión">
              <a:extLst>
                <a:ext uri="{FF2B5EF4-FFF2-40B4-BE49-F238E27FC236}">
                  <a16:creationId xmlns:a16="http://schemas.microsoft.com/office/drawing/2014/main" id="{0DF6C634-C2AF-C59B-B823-3F05411DCF33}"/>
                </a:ext>
              </a:extLst>
            </xdr:cNvPr>
            <xdr:cNvSpPr>
              <a:spLocks noChangeArrowheads="1"/>
            </xdr:cNvSpPr>
          </xdr:nvSpPr>
          <xdr:spPr bwMode="auto">
            <a:xfrm>
              <a:off x="10016849" y="13856677"/>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70" name="3 CuadroTexto">
            <a:extLst>
              <a:ext uri="{FF2B5EF4-FFF2-40B4-BE49-F238E27FC236}">
                <a16:creationId xmlns:a16="http://schemas.microsoft.com/office/drawing/2014/main" id="{22F0A97D-D5FA-8692-7808-D2DAA5FB0B61}"/>
              </a:ext>
            </a:extLst>
          </xdr:cNvPr>
          <xdr:cNvSpPr txBox="1"/>
        </xdr:nvSpPr>
        <xdr:spPr>
          <a:xfrm>
            <a:off x="10350948" y="14479121"/>
            <a:ext cx="822129" cy="2817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Amenazas</a:t>
            </a:r>
          </a:p>
        </xdr:txBody>
      </xdr:sp>
      <xdr:sp macro="" textlink="">
        <xdr:nvSpPr>
          <xdr:cNvPr id="71" name="4 CuadroTexto">
            <a:extLst>
              <a:ext uri="{FF2B5EF4-FFF2-40B4-BE49-F238E27FC236}">
                <a16:creationId xmlns:a16="http://schemas.microsoft.com/office/drawing/2014/main" id="{FFC8043F-DB45-20C3-6451-D37E158B56B6}"/>
              </a:ext>
            </a:extLst>
          </xdr:cNvPr>
          <xdr:cNvSpPr txBox="1"/>
        </xdr:nvSpPr>
        <xdr:spPr>
          <a:xfrm>
            <a:off x="9574492" y="13633847"/>
            <a:ext cx="815604" cy="2817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Personas</a:t>
            </a:r>
          </a:p>
        </xdr:txBody>
      </xdr:sp>
      <xdr:sp macro="" textlink="">
        <xdr:nvSpPr>
          <xdr:cNvPr id="72" name="5 CuadroTexto">
            <a:extLst>
              <a:ext uri="{FF2B5EF4-FFF2-40B4-BE49-F238E27FC236}">
                <a16:creationId xmlns:a16="http://schemas.microsoft.com/office/drawing/2014/main" id="{1542545A-A2B9-DFBC-B9A5-019E0FE52BE6}"/>
              </a:ext>
            </a:extLst>
          </xdr:cNvPr>
          <xdr:cNvSpPr txBox="1"/>
        </xdr:nvSpPr>
        <xdr:spPr>
          <a:xfrm>
            <a:off x="10396621" y="12986847"/>
            <a:ext cx="822129" cy="292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Recursos</a:t>
            </a:r>
          </a:p>
        </xdr:txBody>
      </xdr:sp>
      <xdr:sp macro="" textlink="">
        <xdr:nvSpPr>
          <xdr:cNvPr id="73" name="6 CuadroTexto">
            <a:extLst>
              <a:ext uri="{FF2B5EF4-FFF2-40B4-BE49-F238E27FC236}">
                <a16:creationId xmlns:a16="http://schemas.microsoft.com/office/drawing/2014/main" id="{9F27A8F6-5588-9F9F-7822-F7F6C247D19B}"/>
              </a:ext>
            </a:extLst>
          </xdr:cNvPr>
          <xdr:cNvSpPr txBox="1"/>
        </xdr:nvSpPr>
        <xdr:spPr>
          <a:xfrm>
            <a:off x="11107828" y="13633847"/>
            <a:ext cx="815604" cy="4800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Sistemas y Procesos</a:t>
            </a: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hegomez@sic.gov.co" TargetMode="External"/><Relationship Id="rId7" Type="http://schemas.openxmlformats.org/officeDocument/2006/relationships/hyperlink" Target="mailto:fvelandia@sic.gov.co" TargetMode="External"/><Relationship Id="rId2" Type="http://schemas.openxmlformats.org/officeDocument/2006/relationships/hyperlink" Target="mailto:clopez@sic.gov.co" TargetMode="External"/><Relationship Id="rId1" Type="http://schemas.openxmlformats.org/officeDocument/2006/relationships/hyperlink" Target="mailto:jlemus@sic.gov.co" TargetMode="External"/><Relationship Id="rId6" Type="http://schemas.openxmlformats.org/officeDocument/2006/relationships/hyperlink" Target="mailto:jortiz@sic.gov.co" TargetMode="External"/><Relationship Id="rId5" Type="http://schemas.openxmlformats.org/officeDocument/2006/relationships/hyperlink" Target="mailto:mrhernandez@sic.gov.co" TargetMode="External"/><Relationship Id="rId4" Type="http://schemas.openxmlformats.org/officeDocument/2006/relationships/hyperlink" Target="mailto:jbendek@sic.gov.co"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5"/>
  <sheetViews>
    <sheetView view="pageBreakPreview" topLeftCell="A10" zoomScaleNormal="100" zoomScaleSheetLayoutView="100" workbookViewId="0">
      <selection activeCell="B1" sqref="B1:G1"/>
    </sheetView>
  </sheetViews>
  <sheetFormatPr defaultRowHeight="12.75"/>
  <cols>
    <col min="1" max="1" width="3.140625" customWidth="1"/>
    <col min="2" max="2" width="30.7109375" customWidth="1"/>
    <col min="3" max="3" width="14.140625" customWidth="1"/>
    <col min="4" max="4" width="20.28515625" customWidth="1"/>
    <col min="5" max="7" width="30.7109375" customWidth="1"/>
    <col min="8" max="8" width="2.7109375" customWidth="1"/>
    <col min="9" max="256" width="11.42578125" customWidth="1"/>
  </cols>
  <sheetData>
    <row r="1" spans="1:10" ht="18" customHeight="1">
      <c r="A1" s="23"/>
      <c r="B1" s="128" t="s">
        <v>0</v>
      </c>
      <c r="C1" s="128"/>
      <c r="D1" s="128"/>
      <c r="E1" s="128"/>
      <c r="F1" s="128"/>
      <c r="G1" s="128"/>
    </row>
    <row r="2" spans="1:10" s="25" customFormat="1" ht="15.75">
      <c r="A2" s="24"/>
      <c r="B2" s="123" t="s">
        <v>1</v>
      </c>
      <c r="C2" s="123" t="s">
        <v>2</v>
      </c>
      <c r="D2" s="123" t="s">
        <v>3</v>
      </c>
      <c r="E2" s="123" t="s">
        <v>4</v>
      </c>
      <c r="F2" s="123" t="s">
        <v>5</v>
      </c>
      <c r="G2" s="123" t="s">
        <v>6</v>
      </c>
    </row>
    <row r="3" spans="1:10" ht="75" customHeight="1">
      <c r="A3" s="23"/>
      <c r="B3" s="26" t="s">
        <v>7</v>
      </c>
      <c r="C3" s="132" t="s">
        <v>8</v>
      </c>
      <c r="D3" s="133"/>
      <c r="E3" s="129" t="s">
        <v>9</v>
      </c>
      <c r="F3" s="129" t="s">
        <v>10</v>
      </c>
      <c r="G3" s="129" t="s">
        <v>11</v>
      </c>
      <c r="H3" s="27"/>
      <c r="I3" s="27"/>
      <c r="J3" s="27"/>
    </row>
    <row r="4" spans="1:10" ht="63" customHeight="1">
      <c r="A4" s="23"/>
      <c r="B4" s="26" t="s">
        <v>12</v>
      </c>
      <c r="C4" s="134"/>
      <c r="D4" s="135"/>
      <c r="E4" s="130"/>
      <c r="F4" s="130"/>
      <c r="G4" s="130"/>
      <c r="H4" s="27"/>
      <c r="I4" s="27"/>
      <c r="J4" s="27"/>
    </row>
    <row r="5" spans="1:10" ht="60.75">
      <c r="A5" s="23"/>
      <c r="B5" s="28" t="s">
        <v>13</v>
      </c>
      <c r="C5" s="134"/>
      <c r="D5" s="135"/>
      <c r="E5" s="130"/>
      <c r="F5" s="130"/>
      <c r="G5" s="131"/>
      <c r="H5" s="27"/>
      <c r="I5" s="27"/>
      <c r="J5" s="27"/>
    </row>
    <row r="6" spans="1:10" ht="105.75">
      <c r="A6" s="23"/>
      <c r="B6" s="28" t="s">
        <v>14</v>
      </c>
      <c r="C6" s="134"/>
      <c r="D6" s="135"/>
      <c r="E6" s="130"/>
      <c r="F6" s="130" t="s">
        <v>15</v>
      </c>
      <c r="G6" s="129" t="s">
        <v>16</v>
      </c>
      <c r="H6" s="27"/>
      <c r="I6" s="27"/>
      <c r="J6" s="27"/>
    </row>
    <row r="7" spans="1:10" ht="90.75">
      <c r="A7" s="23"/>
      <c r="B7" s="28" t="s">
        <v>17</v>
      </c>
      <c r="C7" s="136"/>
      <c r="D7" s="137"/>
      <c r="E7" s="131"/>
      <c r="F7" s="131"/>
      <c r="G7" s="131"/>
      <c r="H7" s="27"/>
      <c r="I7" s="27"/>
      <c r="J7" s="27"/>
    </row>
    <row r="8" spans="1:10" ht="15.75">
      <c r="A8" s="23"/>
      <c r="B8" s="128" t="s">
        <v>18</v>
      </c>
      <c r="C8" s="128"/>
      <c r="D8" s="128"/>
      <c r="E8" s="128"/>
      <c r="F8" s="128"/>
      <c r="G8" s="128"/>
      <c r="H8" s="27"/>
      <c r="I8" s="27"/>
      <c r="J8" s="27"/>
    </row>
    <row r="9" spans="1:10" ht="15" customHeight="1">
      <c r="A9" s="23"/>
      <c r="B9" s="121" t="s">
        <v>19</v>
      </c>
      <c r="C9" s="138" t="s">
        <v>20</v>
      </c>
      <c r="D9" s="138"/>
      <c r="E9" s="121" t="s">
        <v>21</v>
      </c>
      <c r="F9" s="121" t="s">
        <v>22</v>
      </c>
      <c r="G9" s="122"/>
      <c r="H9" s="27"/>
      <c r="I9" s="27"/>
      <c r="J9" s="27"/>
    </row>
    <row r="10" spans="1:10" ht="125.25" customHeight="1">
      <c r="A10" s="23"/>
      <c r="B10" s="129" t="s">
        <v>23</v>
      </c>
      <c r="C10" s="139" t="s">
        <v>24</v>
      </c>
      <c r="D10" s="139"/>
      <c r="E10" s="129" t="s">
        <v>25</v>
      </c>
      <c r="F10" s="129" t="s">
        <v>26</v>
      </c>
      <c r="G10" s="29"/>
      <c r="H10" s="27"/>
      <c r="I10" s="27"/>
      <c r="J10" s="27"/>
    </row>
    <row r="11" spans="1:10" ht="84" customHeight="1">
      <c r="A11" s="23"/>
      <c r="B11" s="130"/>
      <c r="C11" s="139" t="s">
        <v>27</v>
      </c>
      <c r="D11" s="139"/>
      <c r="E11" s="131"/>
      <c r="F11" s="130"/>
      <c r="G11" s="29"/>
      <c r="H11" s="27"/>
      <c r="I11" s="27"/>
      <c r="J11" s="27"/>
    </row>
    <row r="12" spans="1:10" ht="109.5" customHeight="1">
      <c r="A12" s="23"/>
      <c r="B12" s="130"/>
      <c r="C12" s="140" t="s">
        <v>28</v>
      </c>
      <c r="D12" s="140"/>
      <c r="E12" s="30"/>
      <c r="F12" s="131"/>
      <c r="G12" s="29"/>
      <c r="H12" s="27"/>
      <c r="I12" s="27"/>
      <c r="J12" s="27"/>
    </row>
    <row r="13" spans="1:10" ht="82.5" customHeight="1">
      <c r="B13" s="131"/>
      <c r="C13" s="139" t="s">
        <v>29</v>
      </c>
      <c r="D13" s="139"/>
      <c r="E13" s="31"/>
      <c r="F13" s="31"/>
    </row>
    <row r="14" spans="1:10" ht="15.75">
      <c r="A14" s="23"/>
      <c r="B14" s="128" t="s">
        <v>30</v>
      </c>
      <c r="C14" s="128"/>
      <c r="D14" s="128"/>
      <c r="E14" s="128"/>
      <c r="F14" s="128"/>
      <c r="G14" s="128"/>
    </row>
    <row r="15" spans="1:10" ht="63.75" customHeight="1">
      <c r="B15" s="142" t="s">
        <v>31</v>
      </c>
      <c r="C15" s="143"/>
      <c r="D15" s="143"/>
      <c r="E15" s="143"/>
      <c r="F15" s="144"/>
    </row>
    <row r="16" spans="1:10">
      <c r="B16" s="145"/>
      <c r="C16" s="146"/>
      <c r="D16" s="146"/>
      <c r="E16" s="146"/>
      <c r="F16" s="147"/>
    </row>
    <row r="17" spans="1:6" ht="48" customHeight="1">
      <c r="B17" s="142" t="s">
        <v>32</v>
      </c>
      <c r="C17" s="143"/>
      <c r="D17" s="143"/>
      <c r="E17" s="143"/>
      <c r="F17" s="144"/>
    </row>
    <row r="18" spans="1:6" ht="15" customHeight="1">
      <c r="A18" s="32"/>
      <c r="B18" s="145"/>
      <c r="C18" s="146"/>
      <c r="D18" s="146"/>
      <c r="E18" s="146"/>
      <c r="F18" s="147"/>
    </row>
    <row r="19" spans="1:6" ht="12.75" customHeight="1">
      <c r="B19" s="148" t="s">
        <v>33</v>
      </c>
      <c r="C19" s="148"/>
      <c r="D19" s="148"/>
      <c r="E19" s="148"/>
      <c r="F19" s="148"/>
    </row>
    <row r="20" spans="1:6" ht="12.75" customHeight="1">
      <c r="B20" s="148"/>
      <c r="C20" s="148"/>
      <c r="D20" s="148"/>
      <c r="E20" s="148"/>
      <c r="F20" s="148"/>
    </row>
    <row r="21" spans="1:6" ht="12.75" customHeight="1">
      <c r="B21" s="148"/>
      <c r="C21" s="148"/>
      <c r="D21" s="148"/>
      <c r="E21" s="148"/>
      <c r="F21" s="148"/>
    </row>
    <row r="22" spans="1:6">
      <c r="B22" s="148"/>
      <c r="C22" s="148"/>
      <c r="D22" s="148"/>
      <c r="E22" s="148"/>
      <c r="F22" s="148"/>
    </row>
    <row r="24" spans="1:6">
      <c r="B24" s="33"/>
      <c r="C24" s="33"/>
      <c r="D24" s="33"/>
      <c r="E24" s="33"/>
      <c r="F24" s="33"/>
    </row>
    <row r="25" spans="1:6">
      <c r="B25" s="33"/>
      <c r="C25" s="33"/>
      <c r="D25" s="33"/>
      <c r="E25" s="33"/>
      <c r="F25" s="33"/>
    </row>
    <row r="26" spans="1:6">
      <c r="B26" s="33"/>
      <c r="C26" s="33"/>
      <c r="D26" s="141" t="s">
        <v>34</v>
      </c>
      <c r="E26" s="141"/>
      <c r="F26" s="33"/>
    </row>
    <row r="27" spans="1:6">
      <c r="B27" s="33"/>
      <c r="C27" s="33"/>
      <c r="D27" s="33"/>
      <c r="E27" s="33"/>
      <c r="F27" s="33"/>
    </row>
    <row r="28" spans="1:6">
      <c r="B28" s="33"/>
      <c r="C28" s="33"/>
      <c r="D28" s="33"/>
      <c r="E28" s="33"/>
      <c r="F28" s="33"/>
    </row>
    <row r="29" spans="1:6">
      <c r="B29" s="33"/>
      <c r="C29" s="33"/>
      <c r="D29" s="33"/>
      <c r="E29" s="33"/>
      <c r="F29" s="33"/>
    </row>
    <row r="30" spans="1:6">
      <c r="B30" s="33"/>
      <c r="C30" s="33"/>
      <c r="D30" s="33"/>
      <c r="E30" s="33"/>
      <c r="F30" s="33"/>
    </row>
    <row r="31" spans="1:6">
      <c r="B31" s="33"/>
      <c r="C31" s="33"/>
      <c r="D31" s="33"/>
      <c r="E31" s="33"/>
      <c r="F31" s="33"/>
    </row>
    <row r="32" spans="1:6">
      <c r="B32" s="33"/>
      <c r="C32" s="33"/>
      <c r="D32" s="33"/>
      <c r="E32" s="33"/>
      <c r="F32" s="33"/>
    </row>
    <row r="33" spans="2:6">
      <c r="B33" s="33"/>
      <c r="C33" s="33"/>
      <c r="D33" s="33"/>
      <c r="E33" s="33"/>
      <c r="F33" s="33"/>
    </row>
    <row r="34" spans="2:6">
      <c r="B34" s="33"/>
      <c r="C34" s="33"/>
      <c r="D34" s="33"/>
      <c r="E34" s="33"/>
      <c r="F34" s="33"/>
    </row>
    <row r="35" spans="2:6">
      <c r="B35" s="33"/>
      <c r="C35" s="33"/>
      <c r="D35" s="33"/>
      <c r="E35" s="33"/>
      <c r="F35" s="33"/>
    </row>
    <row r="36" spans="2:6">
      <c r="B36" s="33"/>
      <c r="C36" s="33"/>
      <c r="D36" s="33"/>
      <c r="E36" s="33"/>
      <c r="F36" s="33"/>
    </row>
    <row r="37" spans="2:6">
      <c r="B37" s="33"/>
      <c r="C37" s="33"/>
      <c r="D37" s="33"/>
      <c r="E37" s="33"/>
      <c r="F37" s="33"/>
    </row>
    <row r="38" spans="2:6">
      <c r="B38" s="33"/>
      <c r="C38" s="33"/>
      <c r="D38" s="33"/>
      <c r="E38" s="33"/>
      <c r="F38" s="33"/>
    </row>
    <row r="39" spans="2:6">
      <c r="B39" s="33"/>
      <c r="C39" s="33"/>
      <c r="D39" s="33"/>
      <c r="E39" s="33"/>
      <c r="F39" s="33"/>
    </row>
    <row r="40" spans="2:6">
      <c r="B40" s="33"/>
      <c r="C40" s="33"/>
      <c r="D40" s="33"/>
      <c r="E40" s="33"/>
      <c r="F40" s="33"/>
    </row>
    <row r="41" spans="2:6">
      <c r="B41" s="33"/>
      <c r="C41" s="33"/>
      <c r="D41" s="33"/>
      <c r="E41" s="33"/>
      <c r="F41" s="33"/>
    </row>
    <row r="42" spans="2:6">
      <c r="B42" s="33"/>
      <c r="C42" s="33"/>
      <c r="D42" s="33"/>
      <c r="E42" s="33"/>
      <c r="F42" s="33"/>
    </row>
    <row r="43" spans="2:6">
      <c r="B43" s="33"/>
      <c r="C43" s="33"/>
      <c r="D43" s="33"/>
      <c r="E43" s="33"/>
      <c r="F43" s="33"/>
    </row>
    <row r="44" spans="2:6">
      <c r="B44" s="33"/>
      <c r="C44" s="33"/>
      <c r="D44" s="33"/>
      <c r="E44" s="33"/>
      <c r="F44" s="33"/>
    </row>
    <row r="45" spans="2:6">
      <c r="B45" s="33"/>
      <c r="C45" s="33"/>
      <c r="D45" s="33"/>
      <c r="E45" s="33"/>
      <c r="F45" s="33"/>
    </row>
  </sheetData>
  <mergeCells count="21">
    <mergeCell ref="B14:G14"/>
    <mergeCell ref="F10:F12"/>
    <mergeCell ref="C11:D11"/>
    <mergeCell ref="C12:D12"/>
    <mergeCell ref="D26:E26"/>
    <mergeCell ref="B15:F16"/>
    <mergeCell ref="B17:F18"/>
    <mergeCell ref="B19:F22"/>
    <mergeCell ref="C9:D9"/>
    <mergeCell ref="E3:E7"/>
    <mergeCell ref="F3:F5"/>
    <mergeCell ref="B10:B13"/>
    <mergeCell ref="C10:D10"/>
    <mergeCell ref="C13:D13"/>
    <mergeCell ref="E10:E11"/>
    <mergeCell ref="B1:G1"/>
    <mergeCell ref="B8:G8"/>
    <mergeCell ref="G3:G5"/>
    <mergeCell ref="F6:F7"/>
    <mergeCell ref="G6:G7"/>
    <mergeCell ref="C3:D7"/>
  </mergeCells>
  <pageMargins left="0.7" right="0.7" top="0.75" bottom="0.75" header="0.3" footer="0.3"/>
  <pageSetup scale="50" orientation="portrait" horizontalDpi="4294967293"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HU92"/>
  <sheetViews>
    <sheetView tabSelected="1" view="pageBreakPreview" topLeftCell="B76" zoomScaleNormal="100" zoomScaleSheetLayoutView="100" workbookViewId="0">
      <selection activeCell="D78" sqref="D78:G79"/>
    </sheetView>
  </sheetViews>
  <sheetFormatPr defaultColWidth="11.5703125" defaultRowHeight="12.75"/>
  <cols>
    <col min="1" max="1" width="4.140625" style="61" customWidth="1"/>
    <col min="2" max="2" width="36.28515625" style="62" customWidth="1"/>
    <col min="3" max="3" width="36.7109375" style="62" customWidth="1"/>
    <col min="4" max="4" width="31.140625" style="62" customWidth="1"/>
    <col min="5" max="5" width="32.42578125" style="62" customWidth="1"/>
    <col min="6" max="7" width="20.7109375" style="62" customWidth="1"/>
    <col min="8" max="9" width="11.5703125" style="61"/>
    <col min="10" max="229" width="11.5703125" style="62"/>
    <col min="230" max="16384" width="11.5703125" style="63"/>
  </cols>
  <sheetData>
    <row r="2" spans="2:9" ht="59.45" customHeight="1">
      <c r="B2" s="185" t="s">
        <v>35</v>
      </c>
      <c r="C2" s="186"/>
      <c r="D2" s="186"/>
      <c r="E2" s="186"/>
      <c r="F2" s="186"/>
      <c r="G2" s="186"/>
    </row>
    <row r="3" spans="2:9" ht="17.45" customHeight="1">
      <c r="B3" s="195" t="s">
        <v>36</v>
      </c>
      <c r="C3" s="196"/>
      <c r="D3" s="196"/>
      <c r="E3" s="197"/>
      <c r="F3" s="192" t="s">
        <v>37</v>
      </c>
      <c r="G3" s="192"/>
      <c r="H3" s="64"/>
      <c r="I3" s="64"/>
    </row>
    <row r="4" spans="2:9" ht="17.45" customHeight="1">
      <c r="B4" s="65" t="s">
        <v>38</v>
      </c>
      <c r="C4" s="187" t="s">
        <v>39</v>
      </c>
      <c r="D4" s="188"/>
      <c r="E4" s="188"/>
      <c r="F4" s="188"/>
      <c r="G4" s="188"/>
      <c r="H4" s="64"/>
      <c r="I4" s="64"/>
    </row>
    <row r="5" spans="2:9" ht="17.45" customHeight="1">
      <c r="B5" s="65" t="s">
        <v>40</v>
      </c>
      <c r="C5" s="187">
        <v>5870000</v>
      </c>
      <c r="D5" s="189"/>
      <c r="E5" s="189"/>
      <c r="F5" s="189"/>
      <c r="G5" s="189"/>
    </row>
    <row r="6" spans="2:9" ht="17.45" customHeight="1">
      <c r="B6" s="65" t="s">
        <v>41</v>
      </c>
      <c r="C6" s="187" t="s">
        <v>42</v>
      </c>
      <c r="D6" s="187"/>
      <c r="E6" s="187"/>
      <c r="F6" s="187"/>
      <c r="G6" s="187"/>
    </row>
    <row r="7" spans="2:9" ht="15.75">
      <c r="B7" s="65" t="s">
        <v>43</v>
      </c>
      <c r="C7" s="106" t="s">
        <v>44</v>
      </c>
      <c r="D7" s="216" t="s">
        <v>45</v>
      </c>
      <c r="E7" s="217"/>
      <c r="F7" s="218">
        <v>100</v>
      </c>
      <c r="G7" s="219"/>
    </row>
    <row r="8" spans="2:9" ht="15.75">
      <c r="B8" s="65" t="s">
        <v>46</v>
      </c>
      <c r="C8" s="194" t="s">
        <v>47</v>
      </c>
      <c r="D8" s="192"/>
      <c r="E8" s="192"/>
      <c r="F8" s="192"/>
      <c r="G8" s="192"/>
    </row>
    <row r="9" spans="2:9" ht="15.75">
      <c r="B9" s="159" t="s">
        <v>48</v>
      </c>
      <c r="C9" s="159"/>
      <c r="D9" s="159"/>
      <c r="E9" s="159"/>
      <c r="F9" s="159"/>
      <c r="G9" s="159"/>
    </row>
    <row r="10" spans="2:9">
      <c r="B10" s="190" t="s">
        <v>49</v>
      </c>
      <c r="C10" s="190"/>
      <c r="D10" s="190"/>
      <c r="E10" s="190"/>
      <c r="F10" s="190"/>
      <c r="G10" s="190"/>
    </row>
    <row r="11" spans="2:9" ht="44.25" customHeight="1">
      <c r="B11" s="193" t="s">
        <v>50</v>
      </c>
      <c r="C11" s="193"/>
      <c r="D11" s="193"/>
      <c r="E11" s="193"/>
      <c r="F11" s="193"/>
      <c r="G11" s="193"/>
    </row>
    <row r="12" spans="2:9" ht="15.75">
      <c r="B12" s="159" t="s">
        <v>51</v>
      </c>
      <c r="C12" s="159"/>
      <c r="D12" s="159"/>
      <c r="E12" s="159"/>
      <c r="F12" s="159"/>
      <c r="G12" s="159"/>
    </row>
    <row r="13" spans="2:9" ht="44.25" customHeight="1">
      <c r="B13" s="193" t="s">
        <v>52</v>
      </c>
      <c r="C13" s="193"/>
      <c r="D13" s="193"/>
      <c r="E13" s="193"/>
      <c r="F13" s="193"/>
      <c r="G13" s="193"/>
    </row>
    <row r="14" spans="2:9" ht="15.75">
      <c r="B14" s="159" t="s">
        <v>53</v>
      </c>
      <c r="C14" s="159"/>
      <c r="D14" s="159"/>
      <c r="E14" s="159"/>
      <c r="F14" s="159"/>
      <c r="G14" s="159"/>
    </row>
    <row r="15" spans="2:9" ht="14.25">
      <c r="B15" s="193" t="s">
        <v>54</v>
      </c>
      <c r="C15" s="193"/>
      <c r="D15" s="193"/>
      <c r="E15" s="193"/>
      <c r="F15" s="193"/>
      <c r="G15" s="193"/>
    </row>
    <row r="16" spans="2:9" ht="15">
      <c r="B16" s="117" t="s">
        <v>55</v>
      </c>
      <c r="C16" s="117" t="s">
        <v>56</v>
      </c>
      <c r="D16" s="191" t="s">
        <v>57</v>
      </c>
      <c r="E16" s="191"/>
      <c r="F16" s="117" t="s">
        <v>58</v>
      </c>
      <c r="G16" s="117" t="s">
        <v>59</v>
      </c>
    </row>
    <row r="17" spans="2:7" ht="18" customHeight="1">
      <c r="B17" s="220" t="s">
        <v>60</v>
      </c>
      <c r="C17" s="220"/>
      <c r="D17" s="220"/>
      <c r="E17" s="220"/>
      <c r="F17" s="220"/>
      <c r="G17" s="220"/>
    </row>
    <row r="18" spans="2:7" ht="50.45" customHeight="1">
      <c r="B18" s="55" t="s">
        <v>61</v>
      </c>
      <c r="C18" s="56" t="s">
        <v>62</v>
      </c>
      <c r="D18" s="201" t="s">
        <v>63</v>
      </c>
      <c r="E18" s="201"/>
      <c r="F18" s="66" t="s">
        <v>64</v>
      </c>
      <c r="G18" s="66" t="str">
        <f>'Nivel de riesgos'!W6</f>
        <v>MEDIO</v>
      </c>
    </row>
    <row r="19" spans="2:7" ht="36.6" customHeight="1">
      <c r="B19" s="55" t="s">
        <v>65</v>
      </c>
      <c r="C19" s="56" t="s">
        <v>62</v>
      </c>
      <c r="D19" s="153" t="s">
        <v>66</v>
      </c>
      <c r="E19" s="153"/>
      <c r="F19" s="66" t="s">
        <v>64</v>
      </c>
      <c r="G19" s="66" t="str">
        <f>'Nivel de riesgos'!W9</f>
        <v>MEDIO</v>
      </c>
    </row>
    <row r="20" spans="2:7" ht="18" customHeight="1">
      <c r="B20" s="55" t="s">
        <v>67</v>
      </c>
      <c r="C20" s="58" t="s">
        <v>68</v>
      </c>
      <c r="D20" s="153" t="s">
        <v>69</v>
      </c>
      <c r="E20" s="153"/>
      <c r="F20" s="66" t="s">
        <v>70</v>
      </c>
      <c r="G20" s="66" t="str">
        <f>'Nivel de riesgos'!W12</f>
        <v>BAJO</v>
      </c>
    </row>
    <row r="21" spans="2:7" ht="35.25" customHeight="1">
      <c r="B21" s="55" t="s">
        <v>71</v>
      </c>
      <c r="C21" s="58" t="s">
        <v>68</v>
      </c>
      <c r="D21" s="153" t="s">
        <v>72</v>
      </c>
      <c r="E21" s="153"/>
      <c r="F21" s="66" t="s">
        <v>70</v>
      </c>
      <c r="G21" s="66" t="str">
        <f>'Nivel de riesgos'!W15</f>
        <v>BAJO</v>
      </c>
    </row>
    <row r="22" spans="2:7" ht="57.75" customHeight="1">
      <c r="B22" s="55" t="s">
        <v>73</v>
      </c>
      <c r="C22" s="56" t="s">
        <v>74</v>
      </c>
      <c r="D22" s="153" t="s">
        <v>75</v>
      </c>
      <c r="E22" s="153"/>
      <c r="F22" s="66" t="s">
        <v>70</v>
      </c>
      <c r="G22" s="66" t="str">
        <f>'Nivel de riesgos'!W18</f>
        <v>BAJO</v>
      </c>
    </row>
    <row r="23" spans="2:7" ht="63.75" customHeight="1">
      <c r="B23" s="55" t="s">
        <v>76</v>
      </c>
      <c r="C23" s="56" t="s">
        <v>62</v>
      </c>
      <c r="D23" s="153" t="s">
        <v>77</v>
      </c>
      <c r="E23" s="153"/>
      <c r="F23" s="66" t="s">
        <v>70</v>
      </c>
      <c r="G23" s="66" t="str">
        <f>'Nivel de riesgos'!W21</f>
        <v>BAJO</v>
      </c>
    </row>
    <row r="24" spans="2:7" ht="54" customHeight="1">
      <c r="B24" s="55" t="s">
        <v>78</v>
      </c>
      <c r="C24" s="56" t="s">
        <v>62</v>
      </c>
      <c r="D24" s="153" t="s">
        <v>79</v>
      </c>
      <c r="E24" s="153"/>
      <c r="F24" s="66" t="s">
        <v>64</v>
      </c>
      <c r="G24" s="66" t="str">
        <f>'Nivel de riesgos'!W24</f>
        <v>MEDIO</v>
      </c>
    </row>
    <row r="25" spans="2:7" ht="18" customHeight="1">
      <c r="B25" s="200" t="s">
        <v>80</v>
      </c>
      <c r="C25" s="200"/>
      <c r="D25" s="200"/>
      <c r="E25" s="200"/>
      <c r="F25" s="200"/>
      <c r="G25" s="200"/>
    </row>
    <row r="26" spans="2:7" ht="63.6" customHeight="1">
      <c r="B26" s="59" t="s">
        <v>81</v>
      </c>
      <c r="C26" s="56" t="s">
        <v>82</v>
      </c>
      <c r="D26" s="153" t="s">
        <v>83</v>
      </c>
      <c r="E26" s="153"/>
      <c r="F26" s="66" t="s">
        <v>70</v>
      </c>
      <c r="G26" s="66" t="str">
        <f>'Nivel de riesgos'!W29</f>
        <v>BAJO</v>
      </c>
    </row>
    <row r="27" spans="2:7" ht="42.75" customHeight="1">
      <c r="B27" s="59" t="s">
        <v>84</v>
      </c>
      <c r="C27" s="58" t="s">
        <v>85</v>
      </c>
      <c r="D27" s="153" t="s">
        <v>86</v>
      </c>
      <c r="E27" s="153"/>
      <c r="F27" s="66" t="s">
        <v>70</v>
      </c>
      <c r="G27" s="66" t="str">
        <f>'Nivel de riesgos'!W32</f>
        <v>BAJO</v>
      </c>
    </row>
    <row r="28" spans="2:7" ht="61.5" customHeight="1">
      <c r="B28" s="59" t="s">
        <v>87</v>
      </c>
      <c r="C28" s="58" t="s">
        <v>85</v>
      </c>
      <c r="D28" s="198" t="s">
        <v>88</v>
      </c>
      <c r="E28" s="199"/>
      <c r="F28" s="66" t="s">
        <v>64</v>
      </c>
      <c r="G28" s="66" t="str">
        <f>'Nivel de riesgos'!W35</f>
        <v>MEDIO</v>
      </c>
    </row>
    <row r="29" spans="2:7" ht="43.5" customHeight="1">
      <c r="B29" s="59" t="s">
        <v>89</v>
      </c>
      <c r="C29" s="58" t="s">
        <v>74</v>
      </c>
      <c r="D29" s="153" t="s">
        <v>90</v>
      </c>
      <c r="E29" s="153"/>
      <c r="F29" s="66" t="s">
        <v>70</v>
      </c>
      <c r="G29" s="66" t="str">
        <f>'Nivel de riesgos'!W38</f>
        <v>BAJO</v>
      </c>
    </row>
    <row r="30" spans="2:7" ht="43.5" customHeight="1">
      <c r="B30" s="60" t="s">
        <v>91</v>
      </c>
      <c r="C30" s="58" t="s">
        <v>85</v>
      </c>
      <c r="D30" s="153" t="s">
        <v>92</v>
      </c>
      <c r="E30" s="153"/>
      <c r="F30" s="66" t="s">
        <v>70</v>
      </c>
      <c r="G30" s="66" t="str">
        <f>'Nivel de riesgos'!W41</f>
        <v>BAJO</v>
      </c>
    </row>
    <row r="31" spans="2:7" ht="29.25" customHeight="1">
      <c r="B31" s="59" t="s">
        <v>93</v>
      </c>
      <c r="C31" s="58" t="s">
        <v>94</v>
      </c>
      <c r="D31" s="153" t="s">
        <v>95</v>
      </c>
      <c r="E31" s="153"/>
      <c r="F31" s="66" t="s">
        <v>70</v>
      </c>
      <c r="G31" s="66" t="str">
        <f>'Nivel de riesgos'!W44</f>
        <v>BAJO</v>
      </c>
    </row>
    <row r="32" spans="2:7" ht="39" customHeight="1">
      <c r="B32" s="59" t="s">
        <v>96</v>
      </c>
      <c r="C32" s="56" t="s">
        <v>82</v>
      </c>
      <c r="D32" s="153" t="s">
        <v>97</v>
      </c>
      <c r="E32" s="153"/>
      <c r="F32" s="66" t="s">
        <v>64</v>
      </c>
      <c r="G32" s="66" t="str">
        <f>'Nivel de riesgos'!W47</f>
        <v>MEDIO</v>
      </c>
    </row>
    <row r="33" spans="2:7" ht="24" customHeight="1">
      <c r="B33" s="59" t="s">
        <v>98</v>
      </c>
      <c r="C33" s="116" t="s">
        <v>99</v>
      </c>
      <c r="D33" s="151" t="s">
        <v>100</v>
      </c>
      <c r="E33" s="151"/>
      <c r="F33" s="66" t="s">
        <v>70</v>
      </c>
      <c r="G33" s="66" t="str">
        <f>'Nivel de riesgos'!W50</f>
        <v>BAJO</v>
      </c>
    </row>
    <row r="34" spans="2:7" ht="24" customHeight="1">
      <c r="B34" s="59" t="s">
        <v>101</v>
      </c>
      <c r="C34" s="58" t="s">
        <v>68</v>
      </c>
      <c r="D34" s="153" t="s">
        <v>68</v>
      </c>
      <c r="E34" s="153"/>
      <c r="F34" s="66" t="s">
        <v>70</v>
      </c>
      <c r="G34" s="66" t="str">
        <f>'Nivel de riesgos'!W53</f>
        <v>BAJO</v>
      </c>
    </row>
    <row r="35" spans="2:7" ht="47.25" customHeight="1">
      <c r="B35" s="59" t="s">
        <v>102</v>
      </c>
      <c r="C35" s="56" t="s">
        <v>99</v>
      </c>
      <c r="D35" s="153" t="s">
        <v>103</v>
      </c>
      <c r="E35" s="153"/>
      <c r="F35" s="66" t="s">
        <v>64</v>
      </c>
      <c r="G35" s="66" t="str">
        <f>'Nivel de riesgos'!W56</f>
        <v>MEDIO</v>
      </c>
    </row>
    <row r="36" spans="2:7" ht="55.5" customHeight="1">
      <c r="B36" s="59" t="s">
        <v>104</v>
      </c>
      <c r="C36" s="56" t="s">
        <v>105</v>
      </c>
      <c r="D36" s="153" t="s">
        <v>106</v>
      </c>
      <c r="E36" s="153"/>
      <c r="F36" s="66" t="s">
        <v>64</v>
      </c>
      <c r="G36" s="66" t="str">
        <f>'Nivel de riesgos'!W59</f>
        <v>MEDIO</v>
      </c>
    </row>
    <row r="37" spans="2:7" ht="18" customHeight="1">
      <c r="B37" s="200" t="s">
        <v>107</v>
      </c>
      <c r="C37" s="200"/>
      <c r="D37" s="200"/>
      <c r="E37" s="200"/>
      <c r="F37" s="200"/>
      <c r="G37" s="200"/>
    </row>
    <row r="38" spans="2:7" ht="57" customHeight="1">
      <c r="B38" s="59" t="s">
        <v>108</v>
      </c>
      <c r="C38" s="56" t="s">
        <v>105</v>
      </c>
      <c r="D38" s="153" t="s">
        <v>109</v>
      </c>
      <c r="E38" s="153"/>
      <c r="F38" s="66" t="s">
        <v>64</v>
      </c>
      <c r="G38" s="66" t="str">
        <f>'Nivel de riesgos'!W64</f>
        <v>MEDIO</v>
      </c>
    </row>
    <row r="39" spans="2:7" ht="28.9" customHeight="1">
      <c r="B39" s="60" t="s">
        <v>110</v>
      </c>
      <c r="C39" s="56" t="s">
        <v>105</v>
      </c>
      <c r="D39" s="153" t="s">
        <v>111</v>
      </c>
      <c r="E39" s="153"/>
      <c r="F39" s="66" t="s">
        <v>112</v>
      </c>
      <c r="G39" s="66" t="str">
        <f>'Nivel de riesgos'!W67</f>
        <v>MEDIO</v>
      </c>
    </row>
    <row r="40" spans="2:7" ht="28.9" customHeight="1">
      <c r="B40" s="59" t="s">
        <v>113</v>
      </c>
      <c r="C40" s="56" t="s">
        <v>105</v>
      </c>
      <c r="D40" s="153" t="s">
        <v>114</v>
      </c>
      <c r="E40" s="153"/>
      <c r="F40" s="66" t="s">
        <v>70</v>
      </c>
      <c r="G40" s="66" t="str">
        <f>'Nivel de riesgos'!W70</f>
        <v>BAJO</v>
      </c>
    </row>
    <row r="41" spans="2:7" ht="28.9" customHeight="1">
      <c r="B41" s="59" t="s">
        <v>115</v>
      </c>
      <c r="C41" s="56" t="s">
        <v>105</v>
      </c>
      <c r="D41" s="153" t="s">
        <v>116</v>
      </c>
      <c r="E41" s="153"/>
      <c r="F41" s="66" t="s">
        <v>64</v>
      </c>
      <c r="G41" s="66" t="str">
        <f>'Nivel de riesgos'!W73</f>
        <v>MEDIO</v>
      </c>
    </row>
    <row r="42" spans="2:7" ht="28.9" customHeight="1">
      <c r="B42" s="59" t="s">
        <v>117</v>
      </c>
      <c r="C42" s="56" t="s">
        <v>105</v>
      </c>
      <c r="D42" s="153" t="s">
        <v>118</v>
      </c>
      <c r="E42" s="153"/>
      <c r="F42" s="66" t="s">
        <v>70</v>
      </c>
      <c r="G42" s="66" t="str">
        <f>'Nivel de riesgos'!W76</f>
        <v>BAJO</v>
      </c>
    </row>
    <row r="43" spans="2:7" ht="18" customHeight="1">
      <c r="B43" s="154"/>
      <c r="C43" s="155"/>
      <c r="D43" s="155"/>
      <c r="E43" s="155"/>
      <c r="F43" s="155"/>
      <c r="G43" s="156"/>
    </row>
    <row r="44" spans="2:7" ht="27" customHeight="1">
      <c r="B44" s="76" t="s">
        <v>119</v>
      </c>
      <c r="C44" s="66" t="s">
        <v>120</v>
      </c>
      <c r="D44" s="66" t="s">
        <v>121</v>
      </c>
      <c r="E44" s="202"/>
      <c r="F44" s="203"/>
      <c r="G44" s="204"/>
    </row>
    <row r="45" spans="2:7" ht="18" customHeight="1">
      <c r="B45" s="59" t="s">
        <v>122</v>
      </c>
      <c r="C45" s="75">
        <f>'Consolidado V_'!G6</f>
        <v>0.87142857142857144</v>
      </c>
      <c r="D45" s="66" t="str">
        <f>'Consolidado V_'!G7</f>
        <v>BAJO</v>
      </c>
      <c r="E45" s="205"/>
      <c r="F45" s="206"/>
      <c r="G45" s="207"/>
    </row>
    <row r="46" spans="2:7" ht="18" customHeight="1">
      <c r="B46" s="59" t="s">
        <v>123</v>
      </c>
      <c r="C46" s="75">
        <f>'Consolidado V_'!G10</f>
        <v>1.8142857142857145</v>
      </c>
      <c r="D46" s="66" t="str">
        <f>'Consolidado V_'!G11</f>
        <v>MEDIO</v>
      </c>
      <c r="E46" s="205"/>
      <c r="F46" s="206"/>
      <c r="G46" s="207"/>
    </row>
    <row r="47" spans="2:7" ht="18" customHeight="1">
      <c r="B47" s="59" t="s">
        <v>124</v>
      </c>
      <c r="C47" s="75">
        <f>'Consolidado V_'!G14</f>
        <v>0.25</v>
      </c>
      <c r="D47" s="66" t="str">
        <f>'Consolidado V_'!G15</f>
        <v>BAJO</v>
      </c>
      <c r="E47" s="208"/>
      <c r="F47" s="209"/>
      <c r="G47" s="210"/>
    </row>
    <row r="48" spans="2:7" ht="15.75">
      <c r="B48" s="152" t="s">
        <v>125</v>
      </c>
      <c r="C48" s="152"/>
      <c r="D48" s="152"/>
      <c r="E48" s="152"/>
      <c r="F48" s="152"/>
      <c r="G48" s="152"/>
    </row>
    <row r="49" spans="2:10" ht="15.75">
      <c r="B49" s="159" t="s">
        <v>126</v>
      </c>
      <c r="C49" s="159"/>
      <c r="D49" s="159" t="s">
        <v>127</v>
      </c>
      <c r="E49" s="159"/>
      <c r="F49" s="159" t="s">
        <v>128</v>
      </c>
      <c r="G49" s="159"/>
    </row>
    <row r="50" spans="2:10" ht="14.25" customHeight="1">
      <c r="B50" s="157" t="s">
        <v>129</v>
      </c>
      <c r="C50" s="158"/>
      <c r="D50" s="221" t="s">
        <v>130</v>
      </c>
      <c r="E50" s="222"/>
      <c r="F50" s="149" t="s">
        <v>131</v>
      </c>
      <c r="G50" s="150"/>
    </row>
    <row r="51" spans="2:10" ht="14.25" customHeight="1">
      <c r="B51" s="157" t="s">
        <v>132</v>
      </c>
      <c r="C51" s="158"/>
      <c r="D51" s="221" t="s">
        <v>133</v>
      </c>
      <c r="E51" s="222"/>
      <c r="F51" s="149" t="s">
        <v>134</v>
      </c>
      <c r="G51" s="150"/>
    </row>
    <row r="52" spans="2:10" ht="14.25" customHeight="1">
      <c r="B52" s="157" t="s">
        <v>135</v>
      </c>
      <c r="C52" s="158"/>
      <c r="D52" s="221" t="s">
        <v>136</v>
      </c>
      <c r="E52" s="222"/>
      <c r="F52" s="149" t="s">
        <v>137</v>
      </c>
      <c r="G52" s="150"/>
    </row>
    <row r="53" spans="2:10" ht="14.25" customHeight="1">
      <c r="B53" s="157" t="s">
        <v>138</v>
      </c>
      <c r="C53" s="158"/>
      <c r="D53" s="221" t="s">
        <v>139</v>
      </c>
      <c r="E53" s="222"/>
      <c r="F53" s="149" t="s">
        <v>140</v>
      </c>
      <c r="G53" s="150"/>
    </row>
    <row r="54" spans="2:10" ht="14.25" customHeight="1">
      <c r="B54" s="157" t="s">
        <v>141</v>
      </c>
      <c r="C54" s="158"/>
      <c r="D54" s="212" t="s">
        <v>142</v>
      </c>
      <c r="E54" s="213"/>
      <c r="F54" s="149" t="s">
        <v>143</v>
      </c>
      <c r="G54" s="150"/>
    </row>
    <row r="55" spans="2:10" ht="14.25" customHeight="1">
      <c r="B55" s="157" t="s">
        <v>144</v>
      </c>
      <c r="C55" s="158"/>
      <c r="D55" s="212" t="s">
        <v>145</v>
      </c>
      <c r="E55" s="213"/>
      <c r="F55" s="149" t="s">
        <v>146</v>
      </c>
      <c r="G55" s="150"/>
    </row>
    <row r="56" spans="2:10" ht="15" customHeight="1">
      <c r="B56" s="157" t="s">
        <v>147</v>
      </c>
      <c r="C56" s="158"/>
      <c r="D56" s="212" t="s">
        <v>148</v>
      </c>
      <c r="E56" s="213"/>
      <c r="F56" s="149" t="s">
        <v>149</v>
      </c>
      <c r="G56" s="150"/>
    </row>
    <row r="57" spans="2:10" ht="15.6" customHeight="1">
      <c r="B57" s="152" t="s">
        <v>150</v>
      </c>
      <c r="C57" s="152"/>
      <c r="D57" s="152"/>
      <c r="E57" s="152"/>
      <c r="F57" s="152"/>
      <c r="G57" s="152"/>
    </row>
    <row r="58" spans="2:10" ht="15.6" customHeight="1">
      <c r="B58" s="163" t="s">
        <v>151</v>
      </c>
      <c r="C58" s="163"/>
      <c r="D58" s="164" t="s">
        <v>152</v>
      </c>
      <c r="E58" s="165"/>
      <c r="F58" s="223" t="s">
        <v>153</v>
      </c>
      <c r="G58" s="224"/>
    </row>
    <row r="59" spans="2:10" ht="15.6" customHeight="1">
      <c r="B59" s="214" t="s">
        <v>154</v>
      </c>
      <c r="C59" s="215"/>
      <c r="D59" s="183" t="s">
        <v>155</v>
      </c>
      <c r="E59" s="184"/>
      <c r="F59" s="160">
        <v>123</v>
      </c>
      <c r="G59" s="162"/>
    </row>
    <row r="60" spans="2:10" ht="15.6" customHeight="1">
      <c r="B60" s="214" t="s">
        <v>156</v>
      </c>
      <c r="C60" s="215"/>
      <c r="D60" s="183" t="s">
        <v>157</v>
      </c>
      <c r="E60" s="184"/>
      <c r="F60" s="160" t="s">
        <v>158</v>
      </c>
      <c r="G60" s="162"/>
    </row>
    <row r="61" spans="2:10" ht="15">
      <c r="B61" s="214" t="s">
        <v>159</v>
      </c>
      <c r="C61" s="215"/>
      <c r="D61" s="183" t="s">
        <v>160</v>
      </c>
      <c r="E61" s="184"/>
      <c r="F61" s="160" t="s">
        <v>161</v>
      </c>
      <c r="G61" s="162"/>
    </row>
    <row r="62" spans="2:10" ht="15.6" customHeight="1">
      <c r="B62" s="152" t="s">
        <v>162</v>
      </c>
      <c r="C62" s="152"/>
      <c r="D62" s="152"/>
      <c r="E62" s="152"/>
      <c r="F62" s="152"/>
      <c r="G62" s="152"/>
    </row>
    <row r="63" spans="2:10" ht="15.6" customHeight="1">
      <c r="B63" s="163" t="s">
        <v>163</v>
      </c>
      <c r="C63" s="163"/>
      <c r="D63" s="163" t="s">
        <v>164</v>
      </c>
      <c r="E63" s="163"/>
      <c r="F63" s="163"/>
      <c r="G63" s="66" t="s">
        <v>165</v>
      </c>
    </row>
    <row r="64" spans="2:10" ht="15.6" customHeight="1">
      <c r="B64" s="164"/>
      <c r="C64" s="165"/>
      <c r="D64" s="163"/>
      <c r="E64" s="163"/>
      <c r="F64" s="163"/>
      <c r="G64" s="107"/>
      <c r="J64" s="67"/>
    </row>
    <row r="65" spans="2:10" ht="15.6" customHeight="1">
      <c r="B65" s="150"/>
      <c r="C65" s="150"/>
      <c r="D65" s="163"/>
      <c r="E65" s="163"/>
      <c r="F65" s="163"/>
      <c r="G65" s="66"/>
      <c r="J65"/>
    </row>
    <row r="66" spans="2:10" ht="15.6" customHeight="1">
      <c r="B66" s="211"/>
      <c r="C66" s="211"/>
      <c r="D66" s="163"/>
      <c r="E66" s="163"/>
      <c r="F66" s="163"/>
      <c r="G66" s="66"/>
      <c r="I66"/>
    </row>
    <row r="67" spans="2:10" ht="15.75">
      <c r="B67" s="152" t="s">
        <v>166</v>
      </c>
      <c r="C67" s="152"/>
      <c r="D67" s="152"/>
      <c r="E67" s="152"/>
      <c r="F67" s="152"/>
      <c r="G67" s="152"/>
    </row>
    <row r="68" spans="2:10" ht="15">
      <c r="B68" s="163" t="s">
        <v>167</v>
      </c>
      <c r="C68" s="163"/>
      <c r="D68" s="163" t="s">
        <v>152</v>
      </c>
      <c r="E68" s="163"/>
      <c r="F68" s="163"/>
      <c r="G68" s="66" t="s">
        <v>165</v>
      </c>
    </row>
    <row r="69" spans="2:10" ht="19.899999999999999" customHeight="1">
      <c r="B69" s="176" t="s">
        <v>168</v>
      </c>
      <c r="C69" s="177"/>
      <c r="D69" s="160" t="s">
        <v>169</v>
      </c>
      <c r="E69" s="161"/>
      <c r="F69" s="162"/>
      <c r="G69" s="109" t="s">
        <v>170</v>
      </c>
    </row>
    <row r="70" spans="2:10" ht="19.899999999999999" customHeight="1">
      <c r="B70" s="176" t="s">
        <v>171</v>
      </c>
      <c r="C70" s="177"/>
      <c r="D70" s="160" t="s">
        <v>172</v>
      </c>
      <c r="E70" s="161"/>
      <c r="F70" s="162"/>
      <c r="G70" s="109" t="s">
        <v>173</v>
      </c>
    </row>
    <row r="71" spans="2:10" ht="19.899999999999999" customHeight="1">
      <c r="B71" s="176" t="s">
        <v>174</v>
      </c>
      <c r="C71" s="177"/>
      <c r="D71" s="160" t="s">
        <v>175</v>
      </c>
      <c r="E71" s="161"/>
      <c r="F71" s="162"/>
      <c r="G71" s="109" t="s">
        <v>176</v>
      </c>
    </row>
    <row r="72" spans="2:10" ht="15.75">
      <c r="B72" s="152" t="s">
        <v>177</v>
      </c>
      <c r="C72" s="152"/>
      <c r="D72" s="152"/>
      <c r="E72" s="152"/>
      <c r="F72" s="152"/>
      <c r="G72" s="152"/>
    </row>
    <row r="73" spans="2:10" ht="114.75" customHeight="1">
      <c r="B73" s="151" t="s">
        <v>178</v>
      </c>
      <c r="C73" s="151"/>
      <c r="D73" s="151"/>
      <c r="E73" s="151"/>
      <c r="F73" s="151"/>
      <c r="G73" s="151"/>
    </row>
    <row r="74" spans="2:10" ht="15.75">
      <c r="B74" s="152" t="s">
        <v>179</v>
      </c>
      <c r="C74" s="152"/>
      <c r="D74" s="152"/>
      <c r="E74" s="152"/>
      <c r="F74" s="152"/>
      <c r="G74" s="152"/>
    </row>
    <row r="75" spans="2:10" ht="45.75" customHeight="1">
      <c r="B75" s="151" t="s">
        <v>180</v>
      </c>
      <c r="C75" s="151"/>
      <c r="D75" s="151"/>
      <c r="E75" s="151"/>
      <c r="F75" s="151"/>
      <c r="G75" s="151"/>
    </row>
    <row r="76" spans="2:10" ht="15.75">
      <c r="B76" s="152" t="s">
        <v>181</v>
      </c>
      <c r="C76" s="152"/>
      <c r="D76" s="152"/>
      <c r="E76" s="173"/>
      <c r="F76" s="173"/>
      <c r="G76" s="173"/>
    </row>
    <row r="77" spans="2:10" ht="13.15" customHeight="1">
      <c r="B77" s="178"/>
      <c r="C77" s="179"/>
      <c r="D77" s="179"/>
      <c r="E77" s="179"/>
      <c r="F77" s="179"/>
      <c r="G77" s="180"/>
    </row>
    <row r="78" spans="2:10" ht="103.15" customHeight="1">
      <c r="B78" s="167"/>
      <c r="C78" s="168"/>
      <c r="D78" s="167"/>
      <c r="E78" s="181"/>
      <c r="F78" s="181"/>
      <c r="G78" s="168"/>
    </row>
    <row r="79" spans="2:10" ht="83.45" customHeight="1">
      <c r="B79" s="169"/>
      <c r="C79" s="170"/>
      <c r="D79" s="169"/>
      <c r="E79" s="182"/>
      <c r="F79" s="182"/>
      <c r="G79" s="170"/>
    </row>
    <row r="80" spans="2:10" ht="12.75" customHeight="1">
      <c r="B80" s="171" t="s">
        <v>182</v>
      </c>
      <c r="C80" s="172"/>
      <c r="D80" s="171" t="s">
        <v>183</v>
      </c>
      <c r="E80" s="174"/>
      <c r="F80" s="174"/>
      <c r="G80" s="175"/>
    </row>
    <row r="81" spans="2:7" ht="15">
      <c r="B81" s="166" t="s">
        <v>184</v>
      </c>
      <c r="C81" s="166"/>
      <c r="D81" s="166"/>
      <c r="E81" s="166"/>
      <c r="F81" s="166"/>
      <c r="G81" s="166"/>
    </row>
    <row r="82" spans="2:7" ht="13.9" customHeight="1">
      <c r="B82" s="225"/>
      <c r="C82" s="226"/>
      <c r="D82" s="226"/>
      <c r="E82" s="226"/>
      <c r="F82" s="226"/>
      <c r="G82" s="227"/>
    </row>
    <row r="83" spans="2:7">
      <c r="B83" s="228"/>
      <c r="C83" s="229"/>
      <c r="D83" s="229"/>
      <c r="E83" s="229"/>
      <c r="F83" s="229"/>
      <c r="G83" s="230"/>
    </row>
    <row r="84" spans="2:7">
      <c r="B84" s="228"/>
      <c r="C84" s="229"/>
      <c r="D84" s="229"/>
      <c r="E84" s="229"/>
      <c r="F84" s="229"/>
      <c r="G84" s="230"/>
    </row>
    <row r="85" spans="2:7">
      <c r="B85" s="228"/>
      <c r="C85" s="229"/>
      <c r="D85" s="229"/>
      <c r="E85" s="229"/>
      <c r="F85" s="229"/>
      <c r="G85" s="230"/>
    </row>
    <row r="86" spans="2:7">
      <c r="B86" s="228"/>
      <c r="C86" s="229"/>
      <c r="D86" s="229"/>
      <c r="E86" s="229"/>
      <c r="F86" s="229"/>
      <c r="G86" s="230"/>
    </row>
    <row r="87" spans="2:7">
      <c r="B87" s="228"/>
      <c r="C87" s="229"/>
      <c r="D87" s="229"/>
      <c r="E87" s="229"/>
      <c r="F87" s="229"/>
      <c r="G87" s="230"/>
    </row>
    <row r="88" spans="2:7">
      <c r="B88" s="228"/>
      <c r="C88" s="229"/>
      <c r="D88" s="229"/>
      <c r="E88" s="229"/>
      <c r="F88" s="229"/>
      <c r="G88" s="230"/>
    </row>
    <row r="89" spans="2:7">
      <c r="B89" s="228"/>
      <c r="C89" s="229"/>
      <c r="D89" s="229"/>
      <c r="E89" s="229"/>
      <c r="F89" s="229"/>
      <c r="G89" s="230"/>
    </row>
    <row r="90" spans="2:7">
      <c r="B90" s="228"/>
      <c r="C90" s="229"/>
      <c r="D90" s="229"/>
      <c r="E90" s="229"/>
      <c r="F90" s="229"/>
      <c r="G90" s="230"/>
    </row>
    <row r="91" spans="2:7">
      <c r="B91" s="228"/>
      <c r="C91" s="229"/>
      <c r="D91" s="229"/>
      <c r="E91" s="229"/>
      <c r="F91" s="229"/>
      <c r="G91" s="230"/>
    </row>
    <row r="92" spans="2:7">
      <c r="B92" s="231"/>
      <c r="C92" s="232"/>
      <c r="D92" s="232"/>
      <c r="E92" s="232"/>
      <c r="F92" s="232"/>
      <c r="G92" s="233"/>
    </row>
  </sheetData>
  <mergeCells count="113">
    <mergeCell ref="B82:G92"/>
    <mergeCell ref="B60:C60"/>
    <mergeCell ref="B67:G67"/>
    <mergeCell ref="B68:C68"/>
    <mergeCell ref="B69:C69"/>
    <mergeCell ref="F60:G60"/>
    <mergeCell ref="F61:G61"/>
    <mergeCell ref="D63:F63"/>
    <mergeCell ref="B65:C65"/>
    <mergeCell ref="D60:E60"/>
    <mergeCell ref="F53:G53"/>
    <mergeCell ref="D50:E50"/>
    <mergeCell ref="F58:G58"/>
    <mergeCell ref="D21:E21"/>
    <mergeCell ref="D55:E55"/>
    <mergeCell ref="D42:E42"/>
    <mergeCell ref="D52:E52"/>
    <mergeCell ref="D53:E53"/>
    <mergeCell ref="D31:E31"/>
    <mergeCell ref="D41:E41"/>
    <mergeCell ref="B48:G48"/>
    <mergeCell ref="D40:E40"/>
    <mergeCell ref="F54:G54"/>
    <mergeCell ref="B61:C61"/>
    <mergeCell ref="B62:G62"/>
    <mergeCell ref="B56:C56"/>
    <mergeCell ref="B55:C55"/>
    <mergeCell ref="D54:E54"/>
    <mergeCell ref="F59:G59"/>
    <mergeCell ref="D7:E7"/>
    <mergeCell ref="F7:G7"/>
    <mergeCell ref="D58:E58"/>
    <mergeCell ref="B59:C59"/>
    <mergeCell ref="B58:C58"/>
    <mergeCell ref="B17:G17"/>
    <mergeCell ref="D22:E22"/>
    <mergeCell ref="D23:E23"/>
    <mergeCell ref="B25:G25"/>
    <mergeCell ref="D35:E35"/>
    <mergeCell ref="B51:C51"/>
    <mergeCell ref="B52:C52"/>
    <mergeCell ref="B50:C50"/>
    <mergeCell ref="D51:E51"/>
    <mergeCell ref="B53:C53"/>
    <mergeCell ref="F51:G51"/>
    <mergeCell ref="F52:G52"/>
    <mergeCell ref="B37:G37"/>
    <mergeCell ref="D24:E24"/>
    <mergeCell ref="D32:E32"/>
    <mergeCell ref="D18:E18"/>
    <mergeCell ref="D36:E36"/>
    <mergeCell ref="D34:E34"/>
    <mergeCell ref="E44:G47"/>
    <mergeCell ref="F50:G50"/>
    <mergeCell ref="F49:G49"/>
    <mergeCell ref="D39:E39"/>
    <mergeCell ref="B2:G2"/>
    <mergeCell ref="C4:G4"/>
    <mergeCell ref="C5:G5"/>
    <mergeCell ref="B10:G10"/>
    <mergeCell ref="D16:E16"/>
    <mergeCell ref="B12:G12"/>
    <mergeCell ref="C6:G6"/>
    <mergeCell ref="F3:G3"/>
    <mergeCell ref="B49:C49"/>
    <mergeCell ref="B13:G13"/>
    <mergeCell ref="C8:G8"/>
    <mergeCell ref="B9:G9"/>
    <mergeCell ref="B11:G11"/>
    <mergeCell ref="B3:E3"/>
    <mergeCell ref="D33:E33"/>
    <mergeCell ref="D19:E19"/>
    <mergeCell ref="D26:E26"/>
    <mergeCell ref="D27:E27"/>
    <mergeCell ref="D20:E20"/>
    <mergeCell ref="B14:G14"/>
    <mergeCell ref="B15:G15"/>
    <mergeCell ref="D28:E28"/>
    <mergeCell ref="D29:E29"/>
    <mergeCell ref="D30:E30"/>
    <mergeCell ref="B81:G81"/>
    <mergeCell ref="B78:C79"/>
    <mergeCell ref="B80:C80"/>
    <mergeCell ref="B76:G76"/>
    <mergeCell ref="D80:G80"/>
    <mergeCell ref="B70:C70"/>
    <mergeCell ref="B71:C71"/>
    <mergeCell ref="B77:G77"/>
    <mergeCell ref="D78:G79"/>
    <mergeCell ref="F56:G56"/>
    <mergeCell ref="B75:G75"/>
    <mergeCell ref="B57:G57"/>
    <mergeCell ref="D38:E38"/>
    <mergeCell ref="B43:G43"/>
    <mergeCell ref="F55:G55"/>
    <mergeCell ref="B54:C54"/>
    <mergeCell ref="D49:E49"/>
    <mergeCell ref="D70:F70"/>
    <mergeCell ref="D71:F71"/>
    <mergeCell ref="D66:F66"/>
    <mergeCell ref="B73:G73"/>
    <mergeCell ref="B74:G74"/>
    <mergeCell ref="B63:C63"/>
    <mergeCell ref="D64:F64"/>
    <mergeCell ref="D68:F68"/>
    <mergeCell ref="D69:F69"/>
    <mergeCell ref="D65:F65"/>
    <mergeCell ref="B72:G72"/>
    <mergeCell ref="B64:C64"/>
    <mergeCell ref="D61:E61"/>
    <mergeCell ref="B66:C66"/>
    <mergeCell ref="D56:E56"/>
    <mergeCell ref="D59:E59"/>
  </mergeCells>
  <conditionalFormatting sqref="F18:F24 F26:F36 F38:F42">
    <cfRule type="containsText" dxfId="79" priority="30" stopIfTrue="1" operator="containsText" text="Posible">
      <formula>NOT(ISERROR(SEARCH("Posible",F18)))</formula>
    </cfRule>
  </conditionalFormatting>
  <conditionalFormatting sqref="F18:F24 F26:F36 F38:F42">
    <cfRule type="containsText" dxfId="78" priority="29" stopIfTrue="1" operator="containsText" text="Probable">
      <formula>NOT(ISERROR(SEARCH("Probable",F18)))</formula>
    </cfRule>
  </conditionalFormatting>
  <conditionalFormatting sqref="F18:F24 F26:F36 F38:F42">
    <cfRule type="containsText" dxfId="77" priority="28" stopIfTrue="1" operator="containsText" text="Inminente">
      <formula>NOT(ISERROR(SEARCH("Inminente",F18)))</formula>
    </cfRule>
  </conditionalFormatting>
  <conditionalFormatting sqref="G18">
    <cfRule type="containsText" dxfId="76" priority="22" stopIfTrue="1" operator="containsText" text="ALTO">
      <formula>NOT(ISERROR(SEARCH("ALTO",G18)))</formula>
    </cfRule>
    <cfRule type="containsText" dxfId="75" priority="23" stopIfTrue="1" operator="containsText" text="BAJO">
      <formula>NOT(ISERROR(SEARCH("BAJO",G18)))</formula>
    </cfRule>
    <cfRule type="containsText" dxfId="74" priority="24" stopIfTrue="1" operator="containsText" text="ALTO">
      <formula>NOT(ISERROR(SEARCH("ALTO",G18)))</formula>
    </cfRule>
    <cfRule type="containsText" dxfId="73" priority="25" stopIfTrue="1" operator="containsText" text="BAJO">
      <formula>NOT(ISERROR(SEARCH("BAJO",G18)))</formula>
    </cfRule>
    <cfRule type="containsText" dxfId="72" priority="27" stopIfTrue="1" operator="containsText" text="MEDIO">
      <formula>NOT(ISERROR(SEARCH("MEDIO",G18)))</formula>
    </cfRule>
  </conditionalFormatting>
  <conditionalFormatting sqref="G19:G24">
    <cfRule type="containsText" dxfId="71" priority="17" stopIfTrue="1" operator="containsText" text="ALTO">
      <formula>NOT(ISERROR(SEARCH("ALTO",G19)))</formula>
    </cfRule>
    <cfRule type="containsText" dxfId="70" priority="18" stopIfTrue="1" operator="containsText" text="BAJO">
      <formula>NOT(ISERROR(SEARCH("BAJO",G19)))</formula>
    </cfRule>
    <cfRule type="containsText" dxfId="69" priority="19" stopIfTrue="1" operator="containsText" text="ALTO">
      <formula>NOT(ISERROR(SEARCH("ALTO",G19)))</formula>
    </cfRule>
    <cfRule type="containsText" dxfId="68" priority="20" stopIfTrue="1" operator="containsText" text="BAJO">
      <formula>NOT(ISERROR(SEARCH("BAJO",G19)))</formula>
    </cfRule>
    <cfRule type="containsText" dxfId="67" priority="21" stopIfTrue="1" operator="containsText" text="MEDIO">
      <formula>NOT(ISERROR(SEARCH("MEDIO",G19)))</formula>
    </cfRule>
  </conditionalFormatting>
  <conditionalFormatting sqref="G26:G36">
    <cfRule type="containsText" dxfId="66" priority="12" stopIfTrue="1" operator="containsText" text="ALTO">
      <formula>NOT(ISERROR(SEARCH("ALTO",G26)))</formula>
    </cfRule>
    <cfRule type="containsText" dxfId="65" priority="13" stopIfTrue="1" operator="containsText" text="BAJO">
      <formula>NOT(ISERROR(SEARCH("BAJO",G26)))</formula>
    </cfRule>
    <cfRule type="containsText" dxfId="64" priority="14" stopIfTrue="1" operator="containsText" text="ALTO">
      <formula>NOT(ISERROR(SEARCH("ALTO",G26)))</formula>
    </cfRule>
    <cfRule type="containsText" dxfId="63" priority="15" stopIfTrue="1" operator="containsText" text="BAJO">
      <formula>NOT(ISERROR(SEARCH("BAJO",G26)))</formula>
    </cfRule>
    <cfRule type="containsText" dxfId="62" priority="16" stopIfTrue="1" operator="containsText" text="MEDIO">
      <formula>NOT(ISERROR(SEARCH("MEDIO",G26)))</formula>
    </cfRule>
  </conditionalFormatting>
  <conditionalFormatting sqref="G38:G42">
    <cfRule type="containsText" dxfId="61" priority="7" stopIfTrue="1" operator="containsText" text="ALTO">
      <formula>NOT(ISERROR(SEARCH("ALTO",G38)))</formula>
    </cfRule>
    <cfRule type="containsText" dxfId="60" priority="8" stopIfTrue="1" operator="containsText" text="BAJO">
      <formula>NOT(ISERROR(SEARCH("BAJO",G38)))</formula>
    </cfRule>
    <cfRule type="containsText" dxfId="59" priority="9" stopIfTrue="1" operator="containsText" text="ALTO">
      <formula>NOT(ISERROR(SEARCH("ALTO",G38)))</formula>
    </cfRule>
    <cfRule type="containsText" dxfId="58" priority="10" stopIfTrue="1" operator="containsText" text="BAJO">
      <formula>NOT(ISERROR(SEARCH("BAJO",G38)))</formula>
    </cfRule>
    <cfRule type="containsText" dxfId="57" priority="11" stopIfTrue="1" operator="containsText" text="MEDIO">
      <formula>NOT(ISERROR(SEARCH("MEDIO",G38)))</formula>
    </cfRule>
  </conditionalFormatting>
  <conditionalFormatting sqref="D45">
    <cfRule type="containsText" dxfId="56" priority="4" stopIfTrue="1" operator="containsText" text="BAJO">
      <formula>NOT(ISERROR(SEARCH("BAJO",D45)))</formula>
    </cfRule>
    <cfRule type="containsText" dxfId="55" priority="5" stopIfTrue="1" operator="containsText" text="MEDIO">
      <formula>NOT(ISERROR(SEARCH("MEDIO",D45)))</formula>
    </cfRule>
    <cfRule type="containsText" dxfId="54" priority="6" stopIfTrue="1" operator="containsText" text="ALTO">
      <formula>NOT(ISERROR(SEARCH("ALTO",D45)))</formula>
    </cfRule>
  </conditionalFormatting>
  <conditionalFormatting sqref="D46:D47">
    <cfRule type="containsText" dxfId="53" priority="1" stopIfTrue="1" operator="containsText" text="BAJO">
      <formula>NOT(ISERROR(SEARCH("BAJO",D46)))</formula>
    </cfRule>
    <cfRule type="containsText" dxfId="52" priority="2" stopIfTrue="1" operator="containsText" text="MEDIO">
      <formula>NOT(ISERROR(SEARCH("MEDIO",D46)))</formula>
    </cfRule>
    <cfRule type="containsText" dxfId="51" priority="3" stopIfTrue="1" operator="containsText" text="ALTO">
      <formula>NOT(ISERROR(SEARCH("ALTO",D46)))</formula>
    </cfRule>
  </conditionalFormatting>
  <dataValidations count="1">
    <dataValidation type="list" allowBlank="1" showInputMessage="1" showErrorMessage="1" sqref="F18:F24 F26:F36 F38:F42" xr:uid="{00000000-0002-0000-0100-000000000000}">
      <formula1>"Posible, Probable,Inminente"</formula1>
    </dataValidation>
  </dataValidations>
  <hyperlinks>
    <hyperlink ref="F50" r:id="rId1" xr:uid="{00000000-0004-0000-0100-000000000000}"/>
    <hyperlink ref="F51" r:id="rId2" xr:uid="{00000000-0004-0000-0100-000001000000}"/>
    <hyperlink ref="F52" r:id="rId3" xr:uid="{00000000-0004-0000-0100-000002000000}"/>
    <hyperlink ref="F53" r:id="rId4" xr:uid="{00000000-0004-0000-0100-000003000000}"/>
    <hyperlink ref="F54" r:id="rId5" xr:uid="{00000000-0004-0000-0100-000004000000}"/>
    <hyperlink ref="F55" r:id="rId6" xr:uid="{00000000-0004-0000-0100-000005000000}"/>
    <hyperlink ref="F56" r:id="rId7" xr:uid="{00000000-0004-0000-0100-000006000000}"/>
  </hyperlinks>
  <pageMargins left="0.7" right="0.7" top="0.75" bottom="0.75" header="0.3" footer="0.3"/>
  <pageSetup scale="46" orientation="portrait" horizontalDpi="4294967293" r:id="rId8"/>
  <rowBreaks count="2" manualBreakCount="2">
    <brk id="47" min="1" max="6" man="1"/>
    <brk id="66" min="1" max="6" man="1"/>
  </rowBreaks>
  <colBreaks count="1" manualBreakCount="1">
    <brk id="7" min="1" max="146" man="1"/>
  </colBreaks>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
  <sheetViews>
    <sheetView view="pageBreakPreview" topLeftCell="A13" zoomScale="90" zoomScaleNormal="100" zoomScaleSheetLayoutView="90" workbookViewId="0">
      <selection activeCell="J62" sqref="J62"/>
    </sheetView>
  </sheetViews>
  <sheetFormatPr defaultRowHeight="12.75"/>
  <cols>
    <col min="1" max="256" width="11.42578125" customWidth="1"/>
  </cols>
  <sheetData>
    <row r="1" spans="1:8" ht="15.75" customHeight="1">
      <c r="A1" s="234" t="s">
        <v>185</v>
      </c>
      <c r="B1" s="235"/>
      <c r="C1" s="235"/>
      <c r="D1" s="235"/>
      <c r="E1" s="235"/>
      <c r="F1" s="235"/>
      <c r="G1" s="235"/>
      <c r="H1" s="235"/>
    </row>
  </sheetData>
  <mergeCells count="1">
    <mergeCell ref="A1:H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9"/>
  <sheetViews>
    <sheetView view="pageBreakPreview" topLeftCell="A13" zoomScaleNormal="100" zoomScaleSheetLayoutView="100" workbookViewId="0">
      <selection activeCell="D6" sqref="D6"/>
    </sheetView>
  </sheetViews>
  <sheetFormatPr defaultColWidth="11.42578125" defaultRowHeight="11.25"/>
  <cols>
    <col min="1" max="1" width="27.7109375" style="1" customWidth="1"/>
    <col min="2" max="2" width="9.85546875" style="1" customWidth="1"/>
    <col min="3" max="3" width="11.28515625" style="1" customWidth="1"/>
    <col min="4" max="4" width="69.85546875" style="1" customWidth="1"/>
    <col min="5" max="5" width="14.5703125" style="1" customWidth="1"/>
    <col min="6" max="6" width="10.140625" style="1" customWidth="1"/>
    <col min="7" max="16384" width="11.42578125" style="1"/>
  </cols>
  <sheetData>
    <row r="1" spans="1:8" ht="22.5" customHeight="1">
      <c r="A1" s="236" t="s">
        <v>186</v>
      </c>
      <c r="B1" s="237"/>
      <c r="C1" s="237"/>
      <c r="D1" s="237"/>
      <c r="E1" s="237"/>
      <c r="F1" s="238"/>
    </row>
    <row r="2" spans="1:8" ht="22.5" customHeight="1">
      <c r="A2" s="239"/>
      <c r="B2" s="240"/>
      <c r="C2" s="240"/>
      <c r="D2" s="240"/>
      <c r="E2" s="240"/>
      <c r="F2" s="241"/>
    </row>
    <row r="3" spans="1:8" ht="13.5" customHeight="1">
      <c r="A3" s="242"/>
      <c r="B3" s="243"/>
      <c r="C3" s="243"/>
      <c r="D3" s="243"/>
      <c r="E3" s="243"/>
      <c r="F3" s="244"/>
    </row>
    <row r="4" spans="1:8" ht="18" customHeight="1">
      <c r="A4" s="118" t="s">
        <v>1</v>
      </c>
      <c r="B4" s="118" t="s">
        <v>2</v>
      </c>
      <c r="C4" s="118" t="s">
        <v>3</v>
      </c>
      <c r="D4" s="118" t="s">
        <v>4</v>
      </c>
      <c r="E4" s="119" t="s">
        <v>5</v>
      </c>
      <c r="F4" s="118" t="s">
        <v>6</v>
      </c>
    </row>
    <row r="5" spans="1:8" ht="18.75" customHeight="1">
      <c r="A5" s="245" t="s">
        <v>60</v>
      </c>
      <c r="B5" s="246"/>
      <c r="C5" s="246"/>
      <c r="D5" s="245"/>
      <c r="E5" s="245"/>
      <c r="F5" s="245"/>
    </row>
    <row r="6" spans="1:8" ht="53.45" customHeight="1">
      <c r="A6" s="59" t="str">
        <f>PDE!B18</f>
        <v>Movimientos sísmicos</v>
      </c>
      <c r="B6" s="68"/>
      <c r="C6" s="69" t="s">
        <v>187</v>
      </c>
      <c r="D6" s="68" t="str">
        <f>PDE!D18</f>
        <v>Bogotá, según el reglamento colombiano de construcciones sismo resistentes NSR 10, esta ubicado dentro de la zona calificada con riesgo sísmico alto.</v>
      </c>
      <c r="E6" s="57" t="str">
        <f>PDE!F18</f>
        <v>Probable</v>
      </c>
      <c r="F6" s="102" t="s">
        <v>188</v>
      </c>
    </row>
    <row r="7" spans="1:8" ht="53.45" customHeight="1">
      <c r="A7" s="59" t="str">
        <f>PDE!B19</f>
        <v>Inundaciones</v>
      </c>
      <c r="B7" s="69" t="s">
        <v>187</v>
      </c>
      <c r="C7" s="69" t="s">
        <v>187</v>
      </c>
      <c r="D7" s="68" t="str">
        <f>PDE!D19</f>
        <v xml:space="preserve">Presencia de temporadas de lluvias torrenciales, daños en los sistemas de abastecimiento de agua potable de la entidad. </v>
      </c>
      <c r="E7" s="57" t="str">
        <f>PDE!F19</f>
        <v>Probable</v>
      </c>
      <c r="F7" s="102" t="s">
        <v>188</v>
      </c>
    </row>
    <row r="8" spans="1:8" ht="53.45" customHeight="1">
      <c r="A8" s="59" t="str">
        <f>PDE!B20</f>
        <v xml:space="preserve">Desestabilización taludes  </v>
      </c>
      <c r="B8" s="68"/>
      <c r="C8" s="69" t="s">
        <v>187</v>
      </c>
      <c r="D8" s="68" t="str">
        <f>PDE!D20</f>
        <v xml:space="preserve">No hay presencia de taludes </v>
      </c>
      <c r="E8" s="57" t="str">
        <f>PDE!F20</f>
        <v>Posible</v>
      </c>
      <c r="F8" s="103" t="s">
        <v>188</v>
      </c>
    </row>
    <row r="9" spans="1:8" ht="53.45" customHeight="1">
      <c r="A9" s="59" t="str">
        <f>PDE!B21</f>
        <v xml:space="preserve">Incendios forestales  </v>
      </c>
      <c r="B9" s="68"/>
      <c r="C9" s="69" t="s">
        <v>187</v>
      </c>
      <c r="D9" s="68" t="str">
        <f>PDE!D21</f>
        <v xml:space="preserve">No hay presencia de arboles, bosques o vegetación </v>
      </c>
      <c r="E9" s="57" t="str">
        <f>PDE!F21</f>
        <v>Posible</v>
      </c>
      <c r="F9" s="103" t="s">
        <v>188</v>
      </c>
      <c r="G9" s="70"/>
    </row>
    <row r="10" spans="1:8" ht="53.45" customHeight="1">
      <c r="A10" s="59" t="str">
        <f>PDE!B22</f>
        <v>Tormentas eléctricas</v>
      </c>
      <c r="B10" s="68"/>
      <c r="C10" s="69" t="s">
        <v>187</v>
      </c>
      <c r="D10" s="68" t="str">
        <f>PDE!D22</f>
        <v>La Región andina es considerada una de las regiones con mayor presencia de tormentas eléctricas en el mundo.</v>
      </c>
      <c r="E10" s="57" t="str">
        <f>PDE!F22</f>
        <v>Posible</v>
      </c>
      <c r="F10" s="103" t="s">
        <v>188</v>
      </c>
    </row>
    <row r="11" spans="1:8" ht="53.45" customHeight="1">
      <c r="A11" s="59" t="str">
        <f>PDE!B23</f>
        <v xml:space="preserve">Picaduras y Mordeduras </v>
      </c>
      <c r="B11" s="71"/>
      <c r="C11" s="69" t="s">
        <v>187</v>
      </c>
      <c r="D11" s="68" t="str">
        <f>PDE!D23</f>
        <v xml:space="preserve">Presencia de animales ponzoñosos (avispas, arañas, escorpiones), ofidios, que puedan llegar en los vehículos de la entidad o contratatados para el desplazamiento de los funcionarios y contratistas. </v>
      </c>
      <c r="E11" s="57" t="str">
        <f>PDE!F23</f>
        <v>Posible</v>
      </c>
      <c r="F11" s="108" t="s">
        <v>188</v>
      </c>
      <c r="H11" s="70"/>
    </row>
    <row r="12" spans="1:8" ht="53.45" customHeight="1">
      <c r="A12" s="59" t="str">
        <f>PDE!B24</f>
        <v>Pandemias</v>
      </c>
      <c r="B12" s="69"/>
      <c r="C12" s="69" t="s">
        <v>187</v>
      </c>
      <c r="D12" s="68" t="str">
        <f>PDE!D24</f>
        <v xml:space="preserve">Enfermedad por contacto directo de una ser humano o animal. </v>
      </c>
      <c r="E12" s="57" t="str">
        <f>PDE!F24</f>
        <v>Probable</v>
      </c>
      <c r="F12" s="82" t="s">
        <v>188</v>
      </c>
    </row>
    <row r="13" spans="1:8" ht="25.15" customHeight="1">
      <c r="A13" s="247" t="s">
        <v>189</v>
      </c>
      <c r="B13" s="247"/>
      <c r="C13" s="247"/>
      <c r="D13" s="247"/>
      <c r="E13" s="247"/>
      <c r="F13" s="247"/>
    </row>
    <row r="14" spans="1:8" ht="53.45" customHeight="1">
      <c r="A14" s="59" t="str">
        <f>PDE!B26</f>
        <v>Incendios</v>
      </c>
      <c r="B14" s="71" t="s">
        <v>187</v>
      </c>
      <c r="C14" s="72"/>
      <c r="D14" s="68" t="str">
        <f>PDE!D26</f>
        <v xml:space="preserve">Almacenamiento de material combustible de clase A, B, Presencia de riesgo eléctrico en toda la entidad con probabilidad de ignición de fuego clase C. </v>
      </c>
      <c r="E14" s="57" t="str">
        <f>PDE!F26</f>
        <v>Posible</v>
      </c>
      <c r="F14" s="103" t="s">
        <v>188</v>
      </c>
    </row>
    <row r="15" spans="1:8" ht="53.45" customHeight="1">
      <c r="A15" s="59" t="str">
        <f>PDE!B27</f>
        <v>Explosiones</v>
      </c>
      <c r="B15" s="71" t="s">
        <v>187</v>
      </c>
      <c r="C15" s="72"/>
      <c r="D15" s="68" t="str">
        <f>PDE!D27</f>
        <v xml:space="preserve">Presencia de gases combustibles por derrames accidentales de productos químicos usados para el aseo y desinfección de la entidad </v>
      </c>
      <c r="E15" s="57" t="str">
        <f>PDE!F27</f>
        <v>Posible</v>
      </c>
      <c r="F15" s="102" t="s">
        <v>188</v>
      </c>
    </row>
    <row r="16" spans="1:8" ht="53.45" customHeight="1">
      <c r="A16" s="59" t="str">
        <f>PDE!B28</f>
        <v xml:space="preserve">Derrames </v>
      </c>
      <c r="B16" s="71" t="s">
        <v>187</v>
      </c>
      <c r="C16" s="72"/>
      <c r="D16" s="68" t="str">
        <f>PDE!D28</f>
        <v xml:space="preserve">Almacenamiento de productos químicos usados para el aseo y desinfección, productos almacenados para la investigación. </v>
      </c>
      <c r="E16" s="57" t="str">
        <f>PDE!F28</f>
        <v>Probable</v>
      </c>
      <c r="F16" s="102" t="s">
        <v>188</v>
      </c>
    </row>
    <row r="17" spans="1:6" ht="53.45" customHeight="1">
      <c r="A17" s="59" t="str">
        <f>PDE!B29</f>
        <v>Contaminación de Aguas</v>
      </c>
      <c r="B17" s="71" t="s">
        <v>187</v>
      </c>
      <c r="C17" s="72"/>
      <c r="D17" s="68" t="str">
        <f>PDE!D29</f>
        <v xml:space="preserve">Vertimientos de agua y residuos líquidos por fuera de los parámetros establecidos por daños en los sistemas de alimentación de agua potable. </v>
      </c>
      <c r="E17" s="57" t="str">
        <f>PDE!F29</f>
        <v>Posible</v>
      </c>
      <c r="F17" s="102" t="s">
        <v>188</v>
      </c>
    </row>
    <row r="18" spans="1:6" ht="53.45" customHeight="1">
      <c r="A18" s="59" t="str">
        <f>PDE!B30</f>
        <v xml:space="preserve">Fugas Sustancias Peligrosas   </v>
      </c>
      <c r="B18" s="71" t="s">
        <v>187</v>
      </c>
      <c r="C18" s="72"/>
      <c r="D18" s="68" t="str">
        <f>PDE!D30</f>
        <v>Manipulación y Almacenamiento inapropiado de productos químicos</v>
      </c>
      <c r="E18" s="57" t="str">
        <f>PDE!F30</f>
        <v>Posible</v>
      </c>
      <c r="F18" s="108" t="s">
        <v>188</v>
      </c>
    </row>
    <row r="19" spans="1:6" ht="53.45" customHeight="1">
      <c r="A19" s="59" t="str">
        <f>PDE!B31</f>
        <v xml:space="preserve">Accidentes vehiculares   </v>
      </c>
      <c r="B19" s="71" t="s">
        <v>187</v>
      </c>
      <c r="C19" s="71" t="s">
        <v>187</v>
      </c>
      <c r="D19" s="68" t="str">
        <f>PDE!D31</f>
        <v xml:space="preserve">Transporte de vehículos de funcionarios que hacen uso del servicio de parqueadero. </v>
      </c>
      <c r="E19" s="57" t="str">
        <f>PDE!F31</f>
        <v>Posible</v>
      </c>
      <c r="F19" s="108" t="s">
        <v>188</v>
      </c>
    </row>
    <row r="20" spans="1:6" ht="53.45" customHeight="1">
      <c r="A20" s="59" t="str">
        <f>PDE!B32</f>
        <v xml:space="preserve">Accidentes laborales    </v>
      </c>
      <c r="B20" s="71" t="s">
        <v>187</v>
      </c>
      <c r="C20" s="72"/>
      <c r="D20" s="68" t="str">
        <f>PDE!D32</f>
        <v>Lesiones a personas con ocasión del desarrollo de sus actividades laborales</v>
      </c>
      <c r="E20" s="66" t="str">
        <f>PDE!F32</f>
        <v>Probable</v>
      </c>
      <c r="F20" s="102" t="s">
        <v>188</v>
      </c>
    </row>
    <row r="21" spans="1:6" ht="53.45" customHeight="1">
      <c r="A21" s="59" t="str">
        <f>PDE!B33</f>
        <v xml:space="preserve">Espacios Confinados    </v>
      </c>
      <c r="B21" s="71" t="s">
        <v>187</v>
      </c>
      <c r="C21" s="72"/>
      <c r="D21" s="68" t="str">
        <f>PDE!D33</f>
        <v>Áreas operativas fosos de ascensores) Actividades con contratistas</v>
      </c>
      <c r="E21" s="57" t="str">
        <f>PDE!F33</f>
        <v>Posible</v>
      </c>
      <c r="F21" s="108" t="s">
        <v>188</v>
      </c>
    </row>
    <row r="22" spans="1:6" ht="53.45" customHeight="1">
      <c r="A22" s="59" t="str">
        <f>PDE!B34</f>
        <v xml:space="preserve">Alta Temperatura  </v>
      </c>
      <c r="B22" s="71" t="s">
        <v>187</v>
      </c>
      <c r="C22" s="72"/>
      <c r="D22" s="68" t="str">
        <f>PDE!D34</f>
        <v>N/A</v>
      </c>
      <c r="E22" s="57" t="str">
        <f>PDE!F34</f>
        <v>Posible</v>
      </c>
      <c r="F22" s="108" t="s">
        <v>188</v>
      </c>
    </row>
    <row r="23" spans="1:6" ht="53.45" customHeight="1">
      <c r="A23" s="59" t="str">
        <f>PDE!B35</f>
        <v xml:space="preserve">Contacto eléctrico   </v>
      </c>
      <c r="B23" s="71" t="s">
        <v>187</v>
      </c>
      <c r="C23" s="72"/>
      <c r="D23" s="68" t="str">
        <f>PDE!D35</f>
        <v xml:space="preserve">Contactos eléctricos directos e indirectos, arcos eléctricos y cortos circuitos, por instalaciones y operaciones subestandar, de instalaciones eléctricas por contratistas y funcionarios. </v>
      </c>
      <c r="E23" s="57" t="str">
        <f>PDE!F35</f>
        <v>Probable</v>
      </c>
      <c r="F23" s="102" t="s">
        <v>188</v>
      </c>
    </row>
    <row r="24" spans="1:6" ht="53.45" customHeight="1">
      <c r="A24" s="59" t="str">
        <f>PDE!B36</f>
        <v>Colapso de estructuras</v>
      </c>
      <c r="B24" s="71" t="s">
        <v>187</v>
      </c>
      <c r="C24" s="72"/>
      <c r="D24" s="68" t="str">
        <f>PDE!D36</f>
        <v>Caída de estructuras o edificaciones destinadas a trabajo por construcción e instalación subestandar o deterioro, Edificio Bochica construcción con mas de 60 años de antigüedad la cual no se encuentra bajo las normas sismoristencia de la actualidad NSR 10</v>
      </c>
      <c r="E24" s="57" t="str">
        <f>PDE!F36</f>
        <v>Probable</v>
      </c>
      <c r="F24" s="102" t="s">
        <v>188</v>
      </c>
    </row>
    <row r="25" spans="1:6" ht="22.9" customHeight="1">
      <c r="A25" s="247" t="s">
        <v>107</v>
      </c>
      <c r="B25" s="247"/>
      <c r="C25" s="247"/>
      <c r="D25" s="247"/>
      <c r="E25" s="247"/>
      <c r="F25" s="247"/>
    </row>
    <row r="26" spans="1:6" ht="53.45" customHeight="1">
      <c r="A26" s="59" t="str">
        <f>PDE!B38</f>
        <v>Atentados Terroristas</v>
      </c>
      <c r="B26" s="71"/>
      <c r="C26" s="72" t="s">
        <v>187</v>
      </c>
      <c r="D26" s="68" t="str">
        <f>PDE!D38</f>
        <v xml:space="preserve">Delincuencia común  y grupos al margen de la ley, zona de interés particular de la ciudad (Centro internacional), entidades inscritas al estado, Frecuencia de personal con alto grado de interés nacional e internacional. </v>
      </c>
      <c r="E26" s="57" t="str">
        <f>PDE!F38</f>
        <v>Probable</v>
      </c>
      <c r="F26" s="102" t="s">
        <v>188</v>
      </c>
    </row>
    <row r="27" spans="1:6" ht="53.45" customHeight="1">
      <c r="A27" s="59" t="str">
        <f>PDE!B39</f>
        <v>Manifestaciones ciudadanas</v>
      </c>
      <c r="B27" s="71"/>
      <c r="C27" s="72" t="s">
        <v>187</v>
      </c>
      <c r="D27" s="68" t="str">
        <f>PDE!D39</f>
        <v>Generada por actividades de las comunidades</v>
      </c>
      <c r="E27" s="57" t="str">
        <f>PDE!F39</f>
        <v>Inminente</v>
      </c>
      <c r="F27" s="111" t="s">
        <v>188</v>
      </c>
    </row>
    <row r="28" spans="1:6" ht="53.45" customHeight="1">
      <c r="A28" s="59" t="str">
        <f>PDE!B40</f>
        <v>Huelga de los trabajadores</v>
      </c>
      <c r="B28" s="71" t="s">
        <v>187</v>
      </c>
      <c r="C28" s="72"/>
      <c r="D28" s="68" t="str">
        <f>PDE!D40</f>
        <v>Generada por reclamaciones por parte de los trabajadores</v>
      </c>
      <c r="E28" s="57" t="str">
        <f>PDE!F40</f>
        <v>Posible</v>
      </c>
      <c r="F28" s="108" t="s">
        <v>188</v>
      </c>
    </row>
    <row r="29" spans="1:6" ht="53.45" customHeight="1">
      <c r="A29" s="59" t="str">
        <f>PDE!B41</f>
        <v>Asonadas y vandalismo</v>
      </c>
      <c r="B29" s="71"/>
      <c r="C29" s="72" t="s">
        <v>187</v>
      </c>
      <c r="D29" s="68" t="str">
        <f>PDE!D41</f>
        <v>Generada por acciones desbordadas de la comunidad</v>
      </c>
      <c r="E29" s="57" t="str">
        <f>PDE!F41</f>
        <v>Probable</v>
      </c>
      <c r="F29" s="102" t="s">
        <v>188</v>
      </c>
    </row>
    <row r="30" spans="1:6" ht="53.45" customHeight="1">
      <c r="A30" s="59" t="str">
        <f>PDE!B42</f>
        <v>Robos, secuestros, extorsiones</v>
      </c>
      <c r="B30" s="71"/>
      <c r="C30" s="72" t="s">
        <v>187</v>
      </c>
      <c r="D30" s="68" t="str">
        <f>PDE!D42</f>
        <v>Delincuencia común  y grupos al margen de la ley</v>
      </c>
      <c r="E30" s="57" t="str">
        <f>PDE!F42</f>
        <v>Posible</v>
      </c>
      <c r="F30" s="103" t="s">
        <v>188</v>
      </c>
    </row>
    <row r="31" spans="1:6">
      <c r="A31" s="74"/>
      <c r="B31" s="74"/>
      <c r="C31" s="74"/>
      <c r="D31" s="74"/>
      <c r="E31" s="74"/>
      <c r="F31" s="74"/>
    </row>
    <row r="35" spans="2:3">
      <c r="B35" s="14"/>
      <c r="C35" s="14"/>
    </row>
    <row r="36" spans="2:3">
      <c r="B36" s="14"/>
      <c r="C36" s="14"/>
    </row>
    <row r="37" spans="2:3">
      <c r="B37" s="15"/>
      <c r="C37" s="15"/>
    </row>
    <row r="38" spans="2:3" ht="15">
      <c r="B38" s="13"/>
      <c r="C38" s="13"/>
    </row>
    <row r="39" spans="2:3" ht="15">
      <c r="B39" s="13"/>
      <c r="C39" s="13"/>
    </row>
  </sheetData>
  <mergeCells count="4">
    <mergeCell ref="A1:F3"/>
    <mergeCell ref="A5:F5"/>
    <mergeCell ref="A13:F13"/>
    <mergeCell ref="A25:F25"/>
  </mergeCells>
  <phoneticPr fontId="1" type="noConversion"/>
  <conditionalFormatting sqref="F12">
    <cfRule type="colorScale" priority="36">
      <colorScale>
        <cfvo type="min"/>
        <cfvo type="percentile" val="50"/>
        <cfvo type="max"/>
        <color rgb="FFF8696B"/>
        <color rgb="FFFFEB84"/>
        <color rgb="FF63BE7B"/>
      </colorScale>
    </cfRule>
  </conditionalFormatting>
  <conditionalFormatting sqref="E6:E12">
    <cfRule type="containsText" dxfId="50" priority="30" stopIfTrue="1" operator="containsText" text="Posible">
      <formula>NOT(ISERROR(SEARCH("Posible",E6)))</formula>
    </cfRule>
  </conditionalFormatting>
  <conditionalFormatting sqref="E6:E12">
    <cfRule type="containsText" dxfId="49" priority="29" stopIfTrue="1" operator="containsText" text="Probable">
      <formula>NOT(ISERROR(SEARCH("Probable",E6)))</formula>
    </cfRule>
  </conditionalFormatting>
  <conditionalFormatting sqref="E6:E12">
    <cfRule type="containsText" dxfId="48" priority="28" stopIfTrue="1" operator="containsText" text="Inminente">
      <formula>NOT(ISERROR(SEARCH("Inminente",E6)))</formula>
    </cfRule>
  </conditionalFormatting>
  <conditionalFormatting sqref="E14 E18:E19 E21:E22">
    <cfRule type="containsText" dxfId="47" priority="27" stopIfTrue="1" operator="containsText" text="Posible">
      <formula>NOT(ISERROR(SEARCH("Posible",E14)))</formula>
    </cfRule>
  </conditionalFormatting>
  <conditionalFormatting sqref="E14 E18:E19 E21:E22">
    <cfRule type="containsText" dxfId="46" priority="26" stopIfTrue="1" operator="containsText" text="Probable">
      <formula>NOT(ISERROR(SEARCH("Probable",E14)))</formula>
    </cfRule>
  </conditionalFormatting>
  <conditionalFormatting sqref="E14 E18:E19 E21:E22">
    <cfRule type="containsText" dxfId="45" priority="25" stopIfTrue="1" operator="containsText" text="Inminente">
      <formula>NOT(ISERROR(SEARCH("Inminente",E14)))</formula>
    </cfRule>
  </conditionalFormatting>
  <conditionalFormatting sqref="E26:E30">
    <cfRule type="containsText" dxfId="44" priority="23" stopIfTrue="1" operator="containsText" text="Posible">
      <formula>NOT(ISERROR(SEARCH("Posible",E26)))</formula>
    </cfRule>
  </conditionalFormatting>
  <conditionalFormatting sqref="E26:E30">
    <cfRule type="containsText" dxfId="43" priority="22" operator="containsText" text="Probable">
      <formula>NOT(ISERROR(SEARCH("Probable",E26)))</formula>
    </cfRule>
  </conditionalFormatting>
  <conditionalFormatting sqref="E26:E30">
    <cfRule type="containsText" dxfId="42" priority="21" operator="containsText" text="Inminente">
      <formula>NOT(ISERROR(SEARCH("Inminente",E26)))</formula>
    </cfRule>
  </conditionalFormatting>
  <conditionalFormatting sqref="E15:E17">
    <cfRule type="containsText" dxfId="41" priority="15" stopIfTrue="1" operator="containsText" text="Posible">
      <formula>NOT(ISERROR(SEARCH("Posible",E15)))</formula>
    </cfRule>
  </conditionalFormatting>
  <conditionalFormatting sqref="E15:E17">
    <cfRule type="containsText" dxfId="40" priority="14" stopIfTrue="1" operator="containsText" text="Probable">
      <formula>NOT(ISERROR(SEARCH("Probable",E15)))</formula>
    </cfRule>
  </conditionalFormatting>
  <conditionalFormatting sqref="E15:E17">
    <cfRule type="containsText" dxfId="39" priority="13" stopIfTrue="1" operator="containsText" text="Inminente">
      <formula>NOT(ISERROR(SEARCH("Inminente",E15)))</formula>
    </cfRule>
  </conditionalFormatting>
  <conditionalFormatting sqref="E20">
    <cfRule type="containsText" dxfId="38" priority="12" stopIfTrue="1" operator="containsText" text="Posible">
      <formula>NOT(ISERROR(SEARCH("Posible",E20)))</formula>
    </cfRule>
  </conditionalFormatting>
  <conditionalFormatting sqref="E20">
    <cfRule type="containsText" dxfId="37" priority="11" stopIfTrue="1" operator="containsText" text="Probable">
      <formula>NOT(ISERROR(SEARCH("Probable",E20)))</formula>
    </cfRule>
  </conditionalFormatting>
  <conditionalFormatting sqref="E20">
    <cfRule type="containsText" dxfId="36" priority="10" stopIfTrue="1" operator="containsText" text="Inminente">
      <formula>NOT(ISERROR(SEARCH("Inminente",E20)))</formula>
    </cfRule>
  </conditionalFormatting>
  <conditionalFormatting sqref="E23:E24">
    <cfRule type="containsText" dxfId="35" priority="9" stopIfTrue="1" operator="containsText" text="Posible">
      <formula>NOT(ISERROR(SEARCH("Posible",E23)))</formula>
    </cfRule>
  </conditionalFormatting>
  <conditionalFormatting sqref="E23:E24">
    <cfRule type="containsText" dxfId="34" priority="8" stopIfTrue="1" operator="containsText" text="Probable">
      <formula>NOT(ISERROR(SEARCH("Probable",E23)))</formula>
    </cfRule>
  </conditionalFormatting>
  <conditionalFormatting sqref="E23:E24">
    <cfRule type="containsText" dxfId="33" priority="7" stopIfTrue="1" operator="containsText" text="Inminente">
      <formula>NOT(ISERROR(SEARCH("Inminente",E23)))</formula>
    </cfRule>
  </conditionalFormatting>
  <dataValidations count="1">
    <dataValidation type="list" allowBlank="1" showInputMessage="1" showErrorMessage="1" sqref="E6:E12" xr:uid="{00000000-0002-0000-0300-000000000000}">
      <formula1>"Posible, Probable,Inminente"</formula1>
    </dataValidation>
  </dataValidations>
  <printOptions horizontalCentered="1"/>
  <pageMargins left="0.51181102362204722" right="0.51181102362204722" top="0.62992125984251968" bottom="0.59055118110236227" header="0.31496062992125984" footer="0"/>
  <pageSetup scale="48" firstPageNumber="0" fitToHeight="60" orientation="portrait"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3"/>
  <sheetViews>
    <sheetView view="pageBreakPreview" topLeftCell="A22" zoomScaleNormal="110" zoomScaleSheetLayoutView="100" workbookViewId="0">
      <selection activeCell="C24" sqref="C24"/>
    </sheetView>
  </sheetViews>
  <sheetFormatPr defaultColWidth="11.42578125" defaultRowHeight="11.25"/>
  <cols>
    <col min="1" max="1" width="26.7109375" style="2" customWidth="1"/>
    <col min="2" max="2" width="29.42578125" style="2" customWidth="1"/>
    <col min="3" max="3" width="35" style="2" customWidth="1"/>
    <col min="4" max="4" width="22.28515625" style="2" customWidth="1"/>
    <col min="5" max="16384" width="11.42578125" style="2"/>
  </cols>
  <sheetData>
    <row r="1" spans="1:6" ht="13.9" customHeight="1">
      <c r="A1" s="248" t="s">
        <v>186</v>
      </c>
      <c r="B1" s="248"/>
      <c r="C1" s="248"/>
      <c r="D1" s="248"/>
      <c r="E1" s="83"/>
      <c r="F1" s="84"/>
    </row>
    <row r="2" spans="1:6" ht="13.9" customHeight="1">
      <c r="A2" s="248"/>
      <c r="B2" s="248"/>
      <c r="C2" s="248"/>
      <c r="D2" s="248"/>
      <c r="E2" s="85"/>
      <c r="F2" s="86"/>
    </row>
    <row r="3" spans="1:6" ht="13.9" customHeight="1">
      <c r="A3" s="248"/>
      <c r="B3" s="248"/>
      <c r="C3" s="248"/>
      <c r="D3" s="248"/>
      <c r="E3" s="87"/>
      <c r="F3" s="88"/>
    </row>
    <row r="4" spans="1:6" ht="18" customHeight="1">
      <c r="A4" s="118" t="s">
        <v>19</v>
      </c>
      <c r="B4" s="118" t="s">
        <v>20</v>
      </c>
      <c r="C4" s="118" t="s">
        <v>21</v>
      </c>
      <c r="D4" s="118" t="s">
        <v>22</v>
      </c>
    </row>
    <row r="5" spans="1:6" ht="18.75" customHeight="1">
      <c r="A5" s="245" t="s">
        <v>190</v>
      </c>
      <c r="B5" s="245"/>
      <c r="C5" s="245"/>
      <c r="D5" s="245"/>
    </row>
    <row r="6" spans="1:6" ht="41.25" customHeight="1">
      <c r="A6" s="73" t="s">
        <v>191</v>
      </c>
      <c r="B6" s="73" t="s">
        <v>192</v>
      </c>
      <c r="C6" s="73"/>
      <c r="D6" s="89">
        <v>0</v>
      </c>
    </row>
    <row r="7" spans="1:6" ht="48.75" customHeight="1">
      <c r="A7" s="73" t="s">
        <v>193</v>
      </c>
      <c r="B7" s="73" t="s">
        <v>194</v>
      </c>
      <c r="C7" s="73" t="s">
        <v>195</v>
      </c>
      <c r="D7" s="89">
        <v>0</v>
      </c>
    </row>
    <row r="8" spans="1:6" ht="46.5" customHeight="1">
      <c r="A8" s="73" t="s">
        <v>196</v>
      </c>
      <c r="B8" s="73" t="s">
        <v>197</v>
      </c>
      <c r="C8" s="73" t="s">
        <v>198</v>
      </c>
      <c r="D8" s="89">
        <v>0</v>
      </c>
    </row>
    <row r="9" spans="1:6" ht="60.75" customHeight="1">
      <c r="A9" s="73" t="s">
        <v>199</v>
      </c>
      <c r="B9" s="73" t="s">
        <v>200</v>
      </c>
      <c r="C9" s="73" t="s">
        <v>201</v>
      </c>
      <c r="D9" s="89">
        <v>0</v>
      </c>
    </row>
    <row r="10" spans="1:6" ht="125.25" customHeight="1">
      <c r="A10" s="73" t="s">
        <v>202</v>
      </c>
      <c r="B10" s="73" t="s">
        <v>203</v>
      </c>
      <c r="C10" s="73" t="s">
        <v>204</v>
      </c>
      <c r="D10" s="89">
        <v>0.5</v>
      </c>
    </row>
    <row r="11" spans="1:6" ht="78.75" customHeight="1">
      <c r="A11" s="73" t="s">
        <v>205</v>
      </c>
      <c r="B11" s="73" t="s">
        <v>206</v>
      </c>
      <c r="C11" s="73" t="s">
        <v>201</v>
      </c>
      <c r="D11" s="89">
        <v>0</v>
      </c>
    </row>
    <row r="12" spans="1:6" ht="60.75" customHeight="1">
      <c r="A12" s="73" t="s">
        <v>207</v>
      </c>
      <c r="B12" s="73" t="s">
        <v>208</v>
      </c>
      <c r="C12" s="90" t="s">
        <v>209</v>
      </c>
      <c r="D12" s="89">
        <v>0</v>
      </c>
    </row>
    <row r="13" spans="1:6" ht="18" customHeight="1">
      <c r="A13" s="250" t="s">
        <v>210</v>
      </c>
      <c r="B13" s="250"/>
      <c r="C13" s="250"/>
      <c r="D13" s="91">
        <f>SUM(D6:D12)/7</f>
        <v>7.1428571428571425E-2</v>
      </c>
    </row>
    <row r="14" spans="1:6" ht="18.75" customHeight="1">
      <c r="A14" s="245" t="s">
        <v>211</v>
      </c>
      <c r="B14" s="245"/>
      <c r="C14" s="245"/>
      <c r="D14" s="245"/>
    </row>
    <row r="15" spans="1:6" ht="46.5" customHeight="1">
      <c r="A15" s="73" t="s">
        <v>212</v>
      </c>
      <c r="B15" s="73" t="s">
        <v>213</v>
      </c>
      <c r="C15" s="73" t="s">
        <v>214</v>
      </c>
      <c r="D15" s="89">
        <v>0</v>
      </c>
    </row>
    <row r="16" spans="1:6" ht="64.5" customHeight="1">
      <c r="A16" s="73" t="s">
        <v>215</v>
      </c>
      <c r="B16" s="73" t="s">
        <v>213</v>
      </c>
      <c r="C16" s="73" t="s">
        <v>216</v>
      </c>
      <c r="D16" s="89">
        <v>0.5</v>
      </c>
    </row>
    <row r="17" spans="1:4" ht="63" customHeight="1">
      <c r="A17" s="73" t="s">
        <v>217</v>
      </c>
      <c r="B17" s="73" t="s">
        <v>218</v>
      </c>
      <c r="C17" s="73" t="s">
        <v>219</v>
      </c>
      <c r="D17" s="89">
        <v>1</v>
      </c>
    </row>
    <row r="18" spans="1:4" ht="49.5" customHeight="1">
      <c r="A18" s="73" t="s">
        <v>220</v>
      </c>
      <c r="B18" s="73" t="s">
        <v>221</v>
      </c>
      <c r="C18" s="73" t="s">
        <v>222</v>
      </c>
      <c r="D18" s="89">
        <v>0</v>
      </c>
    </row>
    <row r="19" spans="1:4" ht="52.15" customHeight="1">
      <c r="A19" s="73" t="s">
        <v>223</v>
      </c>
      <c r="B19" s="73" t="s">
        <v>224</v>
      </c>
      <c r="C19" s="73"/>
      <c r="D19" s="89">
        <v>0</v>
      </c>
    </row>
    <row r="20" spans="1:4" ht="18" customHeight="1">
      <c r="A20" s="250" t="s">
        <v>210</v>
      </c>
      <c r="B20" s="250"/>
      <c r="C20" s="250"/>
      <c r="D20" s="91">
        <f>(D15+D16+D17+D18+D19)/5</f>
        <v>0.3</v>
      </c>
    </row>
    <row r="21" spans="1:4" ht="21" customHeight="1">
      <c r="A21" s="245" t="s">
        <v>225</v>
      </c>
      <c r="B21" s="245"/>
      <c r="C21" s="245"/>
      <c r="D21" s="245"/>
    </row>
    <row r="22" spans="1:4" ht="40.15" customHeight="1">
      <c r="A22" s="73" t="s">
        <v>226</v>
      </c>
      <c r="B22" s="73" t="s">
        <v>227</v>
      </c>
      <c r="C22" s="73" t="s">
        <v>228</v>
      </c>
      <c r="D22" s="89">
        <v>0.5</v>
      </c>
    </row>
    <row r="23" spans="1:4" ht="48" customHeight="1">
      <c r="A23" s="73" t="s">
        <v>229</v>
      </c>
      <c r="B23" s="73" t="s">
        <v>230</v>
      </c>
      <c r="C23" s="73" t="s">
        <v>231</v>
      </c>
      <c r="D23" s="89">
        <v>0.5</v>
      </c>
    </row>
    <row r="24" spans="1:4" ht="83.45" customHeight="1">
      <c r="A24" s="73" t="s">
        <v>232</v>
      </c>
      <c r="B24" s="73" t="s">
        <v>233</v>
      </c>
      <c r="C24" s="73" t="s">
        <v>234</v>
      </c>
      <c r="D24" s="89">
        <v>0.5</v>
      </c>
    </row>
    <row r="25" spans="1:4" ht="18" customHeight="1">
      <c r="A25" s="250" t="s">
        <v>210</v>
      </c>
      <c r="B25" s="250"/>
      <c r="C25" s="250"/>
      <c r="D25" s="91">
        <f>SUM(D22:D24)/3</f>
        <v>0.5</v>
      </c>
    </row>
    <row r="26" spans="1:4" ht="30.75" customHeight="1">
      <c r="A26" s="249" t="s">
        <v>235</v>
      </c>
      <c r="B26" s="249"/>
      <c r="C26" s="249"/>
      <c r="D26" s="97">
        <f>D13+D20+D25</f>
        <v>0.87142857142857144</v>
      </c>
    </row>
    <row r="27" spans="1:4">
      <c r="D27" s="3"/>
    </row>
    <row r="28" spans="1:4">
      <c r="D28" s="3"/>
    </row>
    <row r="29" spans="1:4">
      <c r="D29" s="3"/>
    </row>
    <row r="30" spans="1:4">
      <c r="D30" s="3"/>
    </row>
    <row r="31" spans="1:4">
      <c r="D31" s="3"/>
    </row>
    <row r="32" spans="1:4">
      <c r="D32" s="3"/>
    </row>
    <row r="33" spans="4:4">
      <c r="D33" s="4"/>
    </row>
  </sheetData>
  <mergeCells count="8">
    <mergeCell ref="A1:D3"/>
    <mergeCell ref="A26:C26"/>
    <mergeCell ref="A5:D5"/>
    <mergeCell ref="A13:C13"/>
    <mergeCell ref="A14:D14"/>
    <mergeCell ref="A20:C20"/>
    <mergeCell ref="A21:D21"/>
    <mergeCell ref="A25:C25"/>
  </mergeCells>
  <phoneticPr fontId="1" type="noConversion"/>
  <conditionalFormatting sqref="D26">
    <cfRule type="cellIs" dxfId="32" priority="1" stopIfTrue="1" operator="between">
      <formula>2.1</formula>
      <formula>3</formula>
    </cfRule>
    <cfRule type="cellIs" dxfId="31" priority="2" stopIfTrue="1" operator="between">
      <formula>1.1</formula>
      <formula>2</formula>
    </cfRule>
    <cfRule type="cellIs" dxfId="30" priority="3" stopIfTrue="1" operator="between">
      <formula>0</formula>
      <formula>1</formula>
    </cfRule>
  </conditionalFormatting>
  <printOptions horizontalCentered="1"/>
  <pageMargins left="0.78740157480314965" right="0.78740157480314965" top="0.27559055118110237" bottom="0.98425196850393704" header="0.51181102362204722" footer="0"/>
  <pageSetup scale="65"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D184"/>
  <sheetViews>
    <sheetView view="pageBreakPreview" topLeftCell="A21" zoomScaleNormal="75" zoomScaleSheetLayoutView="100" workbookViewId="0">
      <selection activeCell="A24" sqref="A24"/>
    </sheetView>
  </sheetViews>
  <sheetFormatPr defaultColWidth="11.42578125" defaultRowHeight="11.25"/>
  <cols>
    <col min="1" max="1" width="28.140625" style="5" customWidth="1"/>
    <col min="2" max="2" width="29.5703125" style="5" customWidth="1"/>
    <col min="3" max="3" width="32.28515625" style="6" customWidth="1"/>
    <col min="4" max="4" width="20.28515625" style="2" customWidth="1"/>
    <col min="5" max="106" width="11.42578125" style="2"/>
    <col min="107" max="16384" width="11.42578125" style="5"/>
  </cols>
  <sheetData>
    <row r="1" spans="1:106" s="2" customFormat="1" ht="12.6" customHeight="1">
      <c r="A1" s="248" t="s">
        <v>186</v>
      </c>
      <c r="B1" s="248"/>
      <c r="C1" s="248"/>
      <c r="D1" s="248"/>
      <c r="E1" s="17"/>
      <c r="F1" s="17"/>
    </row>
    <row r="2" spans="1:106" s="2" customFormat="1" ht="12.6" customHeight="1">
      <c r="A2" s="248"/>
      <c r="B2" s="248"/>
      <c r="C2" s="248"/>
      <c r="D2" s="248"/>
      <c r="E2" s="18"/>
      <c r="F2" s="18"/>
    </row>
    <row r="3" spans="1:106" s="2" customFormat="1" ht="12.6" customHeight="1">
      <c r="A3" s="248"/>
      <c r="B3" s="248"/>
      <c r="C3" s="248"/>
      <c r="D3" s="248"/>
      <c r="E3" s="18"/>
      <c r="F3" s="18"/>
    </row>
    <row r="4" spans="1:106" ht="21" customHeight="1">
      <c r="A4" s="118" t="s">
        <v>19</v>
      </c>
      <c r="B4" s="118" t="s">
        <v>20</v>
      </c>
      <c r="C4" s="118" t="s">
        <v>21</v>
      </c>
      <c r="D4" s="118" t="s">
        <v>22</v>
      </c>
      <c r="F4" s="22"/>
      <c r="G4" s="22"/>
    </row>
    <row r="5" spans="1:106" ht="12.75" hidden="1" customHeight="1">
      <c r="A5" s="247"/>
      <c r="B5" s="247"/>
      <c r="C5" s="247"/>
      <c r="D5" s="247"/>
    </row>
    <row r="6" spans="1:106" s="7" customFormat="1" ht="15.6" customHeight="1">
      <c r="A6" s="251" t="s">
        <v>236</v>
      </c>
      <c r="B6" s="251"/>
      <c r="C6" s="251"/>
      <c r="D6" s="251"/>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row>
    <row r="7" spans="1:106" s="7" customFormat="1" ht="74.25" customHeight="1">
      <c r="A7" s="92" t="s">
        <v>237</v>
      </c>
      <c r="B7" s="73" t="s">
        <v>238</v>
      </c>
      <c r="C7" s="98" t="s">
        <v>239</v>
      </c>
      <c r="D7" s="89">
        <v>1</v>
      </c>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row>
    <row r="8" spans="1:106" s="7" customFormat="1" ht="60.75" customHeight="1">
      <c r="A8" s="92" t="s">
        <v>240</v>
      </c>
      <c r="B8" s="73" t="s">
        <v>241</v>
      </c>
      <c r="C8" s="98" t="s">
        <v>242</v>
      </c>
      <c r="D8" s="89">
        <v>0</v>
      </c>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row>
    <row r="9" spans="1:106" ht="21" customHeight="1">
      <c r="A9" s="252" t="s">
        <v>210</v>
      </c>
      <c r="B9" s="252"/>
      <c r="C9" s="252"/>
      <c r="D9" s="91">
        <f>SUM(D7:D8)/2</f>
        <v>0.5</v>
      </c>
    </row>
    <row r="10" spans="1:106" ht="15.6" customHeight="1">
      <c r="A10" s="245" t="s">
        <v>243</v>
      </c>
      <c r="B10" s="245"/>
      <c r="C10" s="245"/>
      <c r="D10" s="245"/>
    </row>
    <row r="11" spans="1:106" ht="69.75" customHeight="1">
      <c r="A11" s="93" t="s">
        <v>244</v>
      </c>
      <c r="B11" s="94" t="s">
        <v>245</v>
      </c>
      <c r="C11" s="93" t="s">
        <v>246</v>
      </c>
      <c r="D11" s="89">
        <v>1</v>
      </c>
    </row>
    <row r="12" spans="1:106" ht="71.25" customHeight="1">
      <c r="A12" s="93" t="s">
        <v>247</v>
      </c>
      <c r="B12" s="94" t="s">
        <v>248</v>
      </c>
      <c r="C12" s="93" t="s">
        <v>249</v>
      </c>
      <c r="D12" s="89">
        <v>1</v>
      </c>
    </row>
    <row r="13" spans="1:106" ht="61.5" customHeight="1">
      <c r="A13" s="93" t="s">
        <v>250</v>
      </c>
      <c r="B13" s="94" t="s">
        <v>251</v>
      </c>
      <c r="C13" s="93" t="s">
        <v>252</v>
      </c>
      <c r="D13" s="89">
        <v>0.5</v>
      </c>
    </row>
    <row r="14" spans="1:106" ht="48.95" customHeight="1">
      <c r="A14" s="93" t="s">
        <v>253</v>
      </c>
      <c r="B14" s="94" t="s">
        <v>254</v>
      </c>
      <c r="C14" s="93" t="s">
        <v>255</v>
      </c>
      <c r="D14" s="89">
        <v>1</v>
      </c>
    </row>
    <row r="15" spans="1:106" ht="60" customHeight="1">
      <c r="A15" s="93" t="s">
        <v>256</v>
      </c>
      <c r="B15" s="73" t="s">
        <v>257</v>
      </c>
      <c r="C15" s="93" t="s">
        <v>258</v>
      </c>
      <c r="D15" s="89">
        <v>1</v>
      </c>
    </row>
    <row r="16" spans="1:106" ht="61.5" customHeight="1">
      <c r="A16" s="93" t="s">
        <v>259</v>
      </c>
      <c r="B16" s="73" t="s">
        <v>260</v>
      </c>
      <c r="C16" s="93"/>
      <c r="D16" s="89">
        <v>0</v>
      </c>
    </row>
    <row r="17" spans="1:4" ht="42.75" customHeight="1">
      <c r="A17" s="93" t="s">
        <v>261</v>
      </c>
      <c r="B17" s="73" t="s">
        <v>262</v>
      </c>
      <c r="C17" s="93" t="s">
        <v>263</v>
      </c>
      <c r="D17" s="89">
        <v>0.5</v>
      </c>
    </row>
    <row r="18" spans="1:4" ht="18" customHeight="1">
      <c r="A18" s="252" t="s">
        <v>210</v>
      </c>
      <c r="B18" s="252"/>
      <c r="C18" s="252"/>
      <c r="D18" s="91">
        <f>SUM(D11:D17)/7</f>
        <v>0.7142857142857143</v>
      </c>
    </row>
    <row r="19" spans="1:4" ht="14.25" customHeight="1">
      <c r="A19" s="245" t="s">
        <v>264</v>
      </c>
      <c r="B19" s="245"/>
      <c r="C19" s="245"/>
      <c r="D19" s="245"/>
    </row>
    <row r="20" spans="1:4" ht="54.95" customHeight="1">
      <c r="A20" s="95" t="s">
        <v>265</v>
      </c>
      <c r="B20" s="96" t="s">
        <v>266</v>
      </c>
      <c r="C20" s="93" t="s">
        <v>267</v>
      </c>
      <c r="D20" s="89">
        <v>1</v>
      </c>
    </row>
    <row r="21" spans="1:4" ht="48">
      <c r="A21" s="93" t="s">
        <v>268</v>
      </c>
      <c r="B21" s="96" t="s">
        <v>269</v>
      </c>
      <c r="C21" s="93" t="s">
        <v>270</v>
      </c>
      <c r="D21" s="89">
        <v>1</v>
      </c>
    </row>
    <row r="22" spans="1:4" ht="61.5" customHeight="1">
      <c r="A22" s="93" t="s">
        <v>271</v>
      </c>
      <c r="B22" s="73" t="s">
        <v>272</v>
      </c>
      <c r="C22" s="93" t="s">
        <v>273</v>
      </c>
      <c r="D22" s="89">
        <v>1</v>
      </c>
    </row>
    <row r="23" spans="1:4" ht="35.25" customHeight="1">
      <c r="A23" s="93" t="s">
        <v>274</v>
      </c>
      <c r="B23" s="96" t="s">
        <v>275</v>
      </c>
      <c r="C23" s="93"/>
      <c r="D23" s="89">
        <v>0</v>
      </c>
    </row>
    <row r="24" spans="1:4" ht="51.75" customHeight="1">
      <c r="A24" s="93" t="s">
        <v>276</v>
      </c>
      <c r="B24" s="96" t="s">
        <v>277</v>
      </c>
      <c r="C24" s="93"/>
      <c r="D24" s="89">
        <v>0</v>
      </c>
    </row>
    <row r="25" spans="1:4" ht="24.75" customHeight="1">
      <c r="A25" s="252" t="s">
        <v>210</v>
      </c>
      <c r="B25" s="252"/>
      <c r="C25" s="252"/>
      <c r="D25" s="91">
        <f>SUM(D20:D24)/5</f>
        <v>0.6</v>
      </c>
    </row>
    <row r="26" spans="1:4" ht="30" customHeight="1">
      <c r="A26" s="253" t="s">
        <v>235</v>
      </c>
      <c r="B26" s="253"/>
      <c r="C26" s="253"/>
      <c r="D26" s="97">
        <f>D25+D18+D9</f>
        <v>1.8142857142857143</v>
      </c>
    </row>
    <row r="27" spans="1:4" ht="27.75" customHeight="1">
      <c r="A27" s="2"/>
      <c r="B27" s="2"/>
      <c r="C27" s="2"/>
    </row>
    <row r="28" spans="1:4" ht="26.25" customHeight="1">
      <c r="A28" s="2"/>
      <c r="B28" s="2"/>
      <c r="C28" s="2"/>
    </row>
    <row r="29" spans="1:4">
      <c r="A29" s="2"/>
      <c r="B29" s="2"/>
      <c r="C29" s="2"/>
    </row>
    <row r="30" spans="1:4">
      <c r="A30" s="2"/>
      <c r="B30" s="2"/>
      <c r="C30" s="2"/>
    </row>
    <row r="31" spans="1:4">
      <c r="A31" s="2"/>
      <c r="B31" s="2"/>
      <c r="C31" s="2"/>
    </row>
    <row r="32" spans="1:4">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108">
      <c r="A49" s="2"/>
      <c r="B49" s="2"/>
      <c r="C49" s="2"/>
    </row>
    <row r="50" spans="1:108">
      <c r="A50" s="2"/>
      <c r="B50" s="2"/>
      <c r="C50" s="2"/>
    </row>
    <row r="51" spans="1:108">
      <c r="A51" s="2"/>
      <c r="B51" s="2"/>
      <c r="C51" s="2"/>
    </row>
    <row r="52" spans="1:108">
      <c r="A52" s="2"/>
      <c r="B52" s="2"/>
      <c r="C52" s="2"/>
    </row>
    <row r="53" spans="1:108">
      <c r="A53" s="2"/>
      <c r="B53" s="2"/>
      <c r="C53" s="2"/>
    </row>
    <row r="54" spans="1:108">
      <c r="A54" s="2"/>
      <c r="B54" s="2"/>
      <c r="C54" s="2"/>
    </row>
    <row r="55" spans="1:108">
      <c r="A55" s="2"/>
      <c r="B55" s="2"/>
      <c r="C55" s="2"/>
    </row>
    <row r="56" spans="1:108" s="2" customFormat="1">
      <c r="DC56" s="5"/>
      <c r="DD56" s="5"/>
    </row>
    <row r="57" spans="1:108" s="2" customFormat="1"/>
    <row r="58" spans="1:108" s="2" customFormat="1"/>
    <row r="59" spans="1:108" s="2" customFormat="1"/>
    <row r="60" spans="1:108" s="2" customFormat="1"/>
    <row r="61" spans="1:108" s="2" customFormat="1"/>
    <row r="62" spans="1:108" s="2" customFormat="1"/>
    <row r="63" spans="1:108" s="2" customFormat="1"/>
    <row r="64" spans="1:108"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sheetData>
  <mergeCells count="9">
    <mergeCell ref="A6:D6"/>
    <mergeCell ref="A5:D5"/>
    <mergeCell ref="A1:D3"/>
    <mergeCell ref="A9:C9"/>
    <mergeCell ref="A26:C26"/>
    <mergeCell ref="A10:D10"/>
    <mergeCell ref="A18:C18"/>
    <mergeCell ref="A19:D19"/>
    <mergeCell ref="A25:C25"/>
  </mergeCells>
  <phoneticPr fontId="1" type="noConversion"/>
  <conditionalFormatting sqref="D26">
    <cfRule type="cellIs" dxfId="29" priority="1" stopIfTrue="1" operator="between">
      <formula>2.1</formula>
      <formula>3</formula>
    </cfRule>
    <cfRule type="cellIs" dxfId="28" priority="2" stopIfTrue="1" operator="between">
      <formula>1.1</formula>
      <formula>2</formula>
    </cfRule>
    <cfRule type="cellIs" dxfId="27" priority="3" stopIfTrue="1" operator="between">
      <formula>0</formula>
      <formula>1</formula>
    </cfRule>
  </conditionalFormatting>
  <printOptions horizontalCentered="1"/>
  <pageMargins left="0.51181102362204722" right="0.51181102362204722" top="0.62992125984251968" bottom="0.59055118110236227" header="0.31496062992125984" footer="0"/>
  <pageSetup scale="88" firstPageNumber="0" fitToHeight="6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24"/>
  <sheetViews>
    <sheetView view="pageBreakPreview" topLeftCell="A22" zoomScaleNormal="75" zoomScaleSheetLayoutView="100" workbookViewId="0">
      <selection activeCell="C19" sqref="C19"/>
    </sheetView>
  </sheetViews>
  <sheetFormatPr defaultColWidth="11.42578125" defaultRowHeight="11.25"/>
  <cols>
    <col min="1" max="1" width="30.28515625" style="2" customWidth="1"/>
    <col min="2" max="2" width="22.140625" style="2" customWidth="1"/>
    <col min="3" max="3" width="73.42578125" style="2" customWidth="1"/>
    <col min="4" max="4" width="14.140625" style="2" customWidth="1"/>
    <col min="5" max="16384" width="11.42578125" style="2"/>
  </cols>
  <sheetData>
    <row r="1" spans="1:6" ht="12" customHeight="1">
      <c r="A1" s="248" t="s">
        <v>186</v>
      </c>
      <c r="B1" s="248"/>
      <c r="C1" s="248"/>
      <c r="D1" s="248"/>
      <c r="E1" s="17"/>
      <c r="F1" s="17"/>
    </row>
    <row r="2" spans="1:6" ht="12" customHeight="1">
      <c r="A2" s="248"/>
      <c r="B2" s="248"/>
      <c r="C2" s="248"/>
      <c r="D2" s="248"/>
      <c r="E2" s="18"/>
      <c r="F2" s="18"/>
    </row>
    <row r="3" spans="1:6" ht="12" customHeight="1">
      <c r="A3" s="248"/>
      <c r="B3" s="248"/>
      <c r="C3" s="248"/>
      <c r="D3" s="248"/>
      <c r="E3" s="18"/>
      <c r="F3" s="18"/>
    </row>
    <row r="4" spans="1:6" ht="16.5" customHeight="1">
      <c r="A4" s="254" t="s">
        <v>19</v>
      </c>
      <c r="B4" s="254" t="s">
        <v>20</v>
      </c>
      <c r="C4" s="254" t="s">
        <v>21</v>
      </c>
      <c r="D4" s="254" t="s">
        <v>22</v>
      </c>
    </row>
    <row r="5" spans="1:6" ht="18" customHeight="1">
      <c r="A5" s="254"/>
      <c r="B5" s="254"/>
      <c r="C5" s="254"/>
      <c r="D5" s="254"/>
    </row>
    <row r="6" spans="1:6" ht="16.149999999999999" customHeight="1">
      <c r="A6" s="245" t="s">
        <v>278</v>
      </c>
      <c r="B6" s="245"/>
      <c r="C6" s="245"/>
      <c r="D6" s="245"/>
    </row>
    <row r="7" spans="1:6" ht="35.25" customHeight="1">
      <c r="A7" s="93" t="s">
        <v>279</v>
      </c>
      <c r="B7" s="73" t="s">
        <v>280</v>
      </c>
      <c r="C7" s="93" t="s">
        <v>281</v>
      </c>
      <c r="D7" s="89">
        <v>0</v>
      </c>
    </row>
    <row r="8" spans="1:6" ht="61.5" customHeight="1">
      <c r="A8" s="93" t="s">
        <v>282</v>
      </c>
      <c r="B8" s="73" t="s">
        <v>283</v>
      </c>
      <c r="C8" s="93" t="s">
        <v>284</v>
      </c>
      <c r="D8" s="89">
        <v>0</v>
      </c>
    </row>
    <row r="9" spans="1:6" ht="49.5" customHeight="1">
      <c r="A9" s="93" t="s">
        <v>285</v>
      </c>
      <c r="B9" s="73" t="s">
        <v>286</v>
      </c>
      <c r="C9" s="93"/>
      <c r="D9" s="89">
        <v>0</v>
      </c>
    </row>
    <row r="10" spans="1:6" ht="24.6" customHeight="1">
      <c r="A10" s="93" t="s">
        <v>287</v>
      </c>
      <c r="B10" s="96" t="s">
        <v>288</v>
      </c>
      <c r="C10" s="93" t="s">
        <v>289</v>
      </c>
      <c r="D10" s="89">
        <v>0</v>
      </c>
    </row>
    <row r="11" spans="1:6" ht="15" customHeight="1">
      <c r="A11" s="252" t="s">
        <v>210</v>
      </c>
      <c r="B11" s="252"/>
      <c r="C11" s="252"/>
      <c r="D11" s="91">
        <f>SUM(D7+D8+D9+D10)/4</f>
        <v>0</v>
      </c>
    </row>
    <row r="12" spans="1:6" ht="21" customHeight="1">
      <c r="A12" s="245" t="s">
        <v>290</v>
      </c>
      <c r="B12" s="245"/>
      <c r="C12" s="245"/>
      <c r="D12" s="245"/>
    </row>
    <row r="13" spans="1:6" ht="64.5" customHeight="1">
      <c r="A13" s="93" t="s">
        <v>291</v>
      </c>
      <c r="B13" s="73" t="s">
        <v>292</v>
      </c>
      <c r="C13" s="93" t="s">
        <v>293</v>
      </c>
      <c r="D13" s="89">
        <v>0</v>
      </c>
    </row>
    <row r="14" spans="1:6" ht="29.25" customHeight="1">
      <c r="A14" s="93" t="s">
        <v>294</v>
      </c>
      <c r="B14" s="73" t="s">
        <v>295</v>
      </c>
      <c r="C14" s="93" t="s">
        <v>296</v>
      </c>
      <c r="D14" s="89">
        <v>0</v>
      </c>
    </row>
    <row r="15" spans="1:6" ht="61.5" customHeight="1">
      <c r="A15" s="93" t="s">
        <v>297</v>
      </c>
      <c r="B15" s="73" t="s">
        <v>298</v>
      </c>
      <c r="C15" s="93"/>
      <c r="D15" s="89">
        <v>0</v>
      </c>
    </row>
    <row r="16" spans="1:6" ht="35.450000000000003" customHeight="1">
      <c r="A16" s="93" t="s">
        <v>299</v>
      </c>
      <c r="B16" s="73" t="s">
        <v>300</v>
      </c>
      <c r="C16" s="93"/>
      <c r="D16" s="89">
        <v>0</v>
      </c>
    </row>
    <row r="17" spans="1:4" ht="20.25" customHeight="1">
      <c r="A17" s="252" t="s">
        <v>210</v>
      </c>
      <c r="B17" s="252"/>
      <c r="C17" s="252"/>
      <c r="D17" s="91">
        <f>SUM(D13:D16)/4</f>
        <v>0</v>
      </c>
    </row>
    <row r="18" spans="1:4" ht="18" customHeight="1">
      <c r="A18" s="245" t="s">
        <v>301</v>
      </c>
      <c r="B18" s="245"/>
      <c r="C18" s="245"/>
      <c r="D18" s="245"/>
    </row>
    <row r="19" spans="1:4" ht="128.25" customHeight="1">
      <c r="A19" s="93" t="s">
        <v>302</v>
      </c>
      <c r="B19" s="73" t="s">
        <v>303</v>
      </c>
      <c r="C19" s="93" t="s">
        <v>304</v>
      </c>
      <c r="D19" s="89">
        <v>0</v>
      </c>
    </row>
    <row r="20" spans="1:4" ht="52.5" customHeight="1">
      <c r="A20" s="93" t="s">
        <v>305</v>
      </c>
      <c r="B20" s="73" t="s">
        <v>306</v>
      </c>
      <c r="C20" s="93" t="s">
        <v>307</v>
      </c>
      <c r="D20" s="89">
        <v>1</v>
      </c>
    </row>
    <row r="21" spans="1:4" ht="57.75" customHeight="1">
      <c r="A21" s="93" t="s">
        <v>308</v>
      </c>
      <c r="B21" s="94" t="s">
        <v>309</v>
      </c>
      <c r="C21" s="93" t="s">
        <v>310</v>
      </c>
      <c r="D21" s="89">
        <v>0</v>
      </c>
    </row>
    <row r="22" spans="1:4" ht="105.95" customHeight="1">
      <c r="A22" s="93" t="s">
        <v>311</v>
      </c>
      <c r="B22" s="73" t="s">
        <v>312</v>
      </c>
      <c r="C22" s="93" t="s">
        <v>304</v>
      </c>
      <c r="D22" s="89">
        <v>0</v>
      </c>
    </row>
    <row r="23" spans="1:4" ht="16.149999999999999" customHeight="1">
      <c r="A23" s="252" t="s">
        <v>210</v>
      </c>
      <c r="B23" s="252"/>
      <c r="C23" s="252"/>
      <c r="D23" s="91">
        <f>SUM(D19:D22)/4</f>
        <v>0.25</v>
      </c>
    </row>
    <row r="24" spans="1:4" ht="25.5" customHeight="1">
      <c r="A24" s="253" t="s">
        <v>235</v>
      </c>
      <c r="B24" s="253"/>
      <c r="C24" s="253"/>
      <c r="D24" s="99">
        <f>D11+D17+D23</f>
        <v>0.25</v>
      </c>
    </row>
  </sheetData>
  <mergeCells count="12">
    <mergeCell ref="A1:D3"/>
    <mergeCell ref="A23:C23"/>
    <mergeCell ref="A24:C24"/>
    <mergeCell ref="D4:D5"/>
    <mergeCell ref="A6:D6"/>
    <mergeCell ref="A11:C11"/>
    <mergeCell ref="A12:D12"/>
    <mergeCell ref="A17:C17"/>
    <mergeCell ref="A18:D18"/>
    <mergeCell ref="A4:A5"/>
    <mergeCell ref="B4:B5"/>
    <mergeCell ref="C4:C5"/>
  </mergeCells>
  <phoneticPr fontId="1" type="noConversion"/>
  <conditionalFormatting sqref="D24">
    <cfRule type="cellIs" dxfId="26" priority="1" stopIfTrue="1" operator="between">
      <formula>2.1</formula>
      <formula>3</formula>
    </cfRule>
    <cfRule type="cellIs" dxfId="25" priority="2" stopIfTrue="1" operator="between">
      <formula>1.1</formula>
      <formula>2</formula>
    </cfRule>
    <cfRule type="cellIs" dxfId="24" priority="3" stopIfTrue="1" operator="between">
      <formula>0</formula>
      <formula>1</formula>
    </cfRule>
  </conditionalFormatting>
  <printOptions horizontalCentered="1"/>
  <pageMargins left="0.51181102362204722" right="0.51181102362204722" top="0.62992125984251968" bottom="0.59055118110236227" header="0.31496062992125984" footer="0"/>
  <pageSetup scale="68" firstPageNumber="0" fitToHeight="6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G22"/>
  <sheetViews>
    <sheetView view="pageBreakPreview" zoomScale="150" zoomScaleNormal="130" zoomScaleSheetLayoutView="150" workbookViewId="0">
      <selection activeCell="H7" sqref="H7"/>
    </sheetView>
  </sheetViews>
  <sheetFormatPr defaultColWidth="11.42578125" defaultRowHeight="11.25"/>
  <cols>
    <col min="1" max="1" width="2.5703125" style="1" customWidth="1"/>
    <col min="2" max="2" width="14.140625" style="1" customWidth="1"/>
    <col min="3" max="3" width="13.85546875" style="1" customWidth="1"/>
    <col min="4" max="4" width="15.5703125" style="1" customWidth="1"/>
    <col min="5" max="5" width="15.42578125" style="1" customWidth="1"/>
    <col min="6" max="6" width="14.5703125" style="1" customWidth="1"/>
    <col min="7" max="16384" width="11.42578125" style="1"/>
  </cols>
  <sheetData>
    <row r="1" spans="2:7" ht="12" thickBot="1"/>
    <row r="2" spans="2:7" ht="10.5" customHeight="1" thickBot="1">
      <c r="B2" s="255" t="s">
        <v>119</v>
      </c>
      <c r="C2" s="257" t="s">
        <v>313</v>
      </c>
      <c r="D2" s="255" t="s">
        <v>22</v>
      </c>
      <c r="E2" s="255" t="s">
        <v>314</v>
      </c>
      <c r="F2" s="255" t="s">
        <v>6</v>
      </c>
    </row>
    <row r="3" spans="2:7" ht="10.5" customHeight="1" thickBot="1">
      <c r="B3" s="255"/>
      <c r="C3" s="258"/>
      <c r="D3" s="255"/>
      <c r="E3" s="255"/>
      <c r="F3" s="255"/>
    </row>
    <row r="4" spans="2:7" ht="10.5" customHeight="1" thickBot="1">
      <c r="B4" s="255"/>
      <c r="C4" s="258"/>
      <c r="D4" s="255"/>
      <c r="E4" s="255"/>
      <c r="F4" s="255"/>
    </row>
    <row r="5" spans="2:7" ht="10.5" customHeight="1" thickBot="1">
      <c r="B5" s="256"/>
      <c r="C5" s="259"/>
      <c r="D5" s="255"/>
      <c r="E5" s="256"/>
      <c r="F5" s="256"/>
    </row>
    <row r="6" spans="2:7" ht="13.5" customHeight="1" thickBot="1">
      <c r="B6" s="124" t="s">
        <v>315</v>
      </c>
      <c r="C6" s="125"/>
      <c r="D6" s="269">
        <f>SUM(C7:C9)</f>
        <v>0.87142857142857144</v>
      </c>
      <c r="E6" s="263" t="str">
        <f>IF(D6&lt;=1,"BAJO",IF(D6&lt;=2,"MEDIO",IF(D6&lt;=3,"ALTO")))</f>
        <v>BAJO</v>
      </c>
      <c r="F6" s="266" t="s">
        <v>188</v>
      </c>
      <c r="G6" s="77">
        <f>D6</f>
        <v>0.87142857142857144</v>
      </c>
    </row>
    <row r="7" spans="2:7" ht="13.5" customHeight="1" thickBot="1">
      <c r="B7" s="9" t="s">
        <v>316</v>
      </c>
      <c r="C7" s="21">
        <f>'V_ Personas'!D13</f>
        <v>7.1428571428571425E-2</v>
      </c>
      <c r="D7" s="270"/>
      <c r="E7" s="264"/>
      <c r="F7" s="267"/>
      <c r="G7" s="78" t="str">
        <f>E6</f>
        <v>BAJO</v>
      </c>
    </row>
    <row r="8" spans="2:7" ht="12" customHeight="1" thickBot="1">
      <c r="B8" s="9" t="s">
        <v>317</v>
      </c>
      <c r="C8" s="21">
        <f>'V_ Personas'!D20</f>
        <v>0.3</v>
      </c>
      <c r="D8" s="270"/>
      <c r="E8" s="264"/>
      <c r="F8" s="267"/>
      <c r="G8" s="78"/>
    </row>
    <row r="9" spans="2:7" ht="13.5" customHeight="1" thickBot="1">
      <c r="B9" s="9" t="s">
        <v>318</v>
      </c>
      <c r="C9" s="21">
        <f>'V_ Personas'!D25</f>
        <v>0.5</v>
      </c>
      <c r="D9" s="271"/>
      <c r="E9" s="265"/>
      <c r="F9" s="268"/>
      <c r="G9" s="78"/>
    </row>
    <row r="10" spans="2:7" ht="13.5" customHeight="1" thickBot="1">
      <c r="B10" s="126" t="s">
        <v>319</v>
      </c>
      <c r="C10" s="127"/>
      <c r="D10" s="269">
        <f>SUM(C11:C13)</f>
        <v>1.8142857142857145</v>
      </c>
      <c r="E10" s="263" t="str">
        <f>IF(D10&lt;=1,"BAJO",IF(D10&lt;=2,"MEDIO",IF(D10&lt;=3,"ALTO")))</f>
        <v>MEDIO</v>
      </c>
      <c r="F10" s="260" t="s">
        <v>188</v>
      </c>
      <c r="G10" s="77">
        <f>D10</f>
        <v>1.8142857142857145</v>
      </c>
    </row>
    <row r="11" spans="2:7" ht="12" customHeight="1" thickBot="1">
      <c r="B11" s="8" t="s">
        <v>320</v>
      </c>
      <c r="C11" s="21">
        <f>'V_ Recursos'!D9</f>
        <v>0.5</v>
      </c>
      <c r="D11" s="270"/>
      <c r="E11" s="264"/>
      <c r="F11" s="261"/>
      <c r="G11" s="78" t="str">
        <f>E10</f>
        <v>MEDIO</v>
      </c>
    </row>
    <row r="12" spans="2:7" ht="13.5" customHeight="1" thickBot="1">
      <c r="B12" s="8" t="s">
        <v>321</v>
      </c>
      <c r="C12" s="21">
        <f>'V_ Recursos'!D18</f>
        <v>0.7142857142857143</v>
      </c>
      <c r="D12" s="270"/>
      <c r="E12" s="264"/>
      <c r="F12" s="261"/>
      <c r="G12" s="79"/>
    </row>
    <row r="13" spans="2:7" ht="13.5" customHeight="1" thickBot="1">
      <c r="B13" s="8" t="s">
        <v>322</v>
      </c>
      <c r="C13" s="21">
        <f>'V_ Recursos'!D25</f>
        <v>0.6</v>
      </c>
      <c r="D13" s="270"/>
      <c r="E13" s="265"/>
      <c r="F13" s="262"/>
      <c r="G13" s="79"/>
    </row>
    <row r="14" spans="2:7" ht="13.5" customHeight="1" thickBot="1">
      <c r="B14" s="126" t="s">
        <v>124</v>
      </c>
      <c r="C14" s="127"/>
      <c r="D14" s="272">
        <f>SUM(C15:C17)</f>
        <v>0.25</v>
      </c>
      <c r="E14" s="263" t="str">
        <f>IF(D14&lt;=1,"BAJO",IF(D14&lt;=2,"MEDIO",IF(D14&lt;=3,"ALTO")))</f>
        <v>BAJO</v>
      </c>
      <c r="F14" s="266" t="s">
        <v>188</v>
      </c>
      <c r="G14" s="80">
        <f>D14</f>
        <v>0.25</v>
      </c>
    </row>
    <row r="15" spans="2:7" ht="13.5" customHeight="1" thickBot="1">
      <c r="B15" s="8" t="s">
        <v>323</v>
      </c>
      <c r="C15" s="21">
        <f>'V_ Sistemas y Procesos'!D11</f>
        <v>0</v>
      </c>
      <c r="D15" s="270"/>
      <c r="E15" s="264"/>
      <c r="F15" s="267"/>
      <c r="G15" s="81" t="str">
        <f>E14</f>
        <v>BAJO</v>
      </c>
    </row>
    <row r="16" spans="2:7" ht="13.5" customHeight="1" thickBot="1">
      <c r="B16" s="8" t="s">
        <v>324</v>
      </c>
      <c r="C16" s="21">
        <f>'V_ Sistemas y Procesos'!D17</f>
        <v>0</v>
      </c>
      <c r="D16" s="270"/>
      <c r="E16" s="264"/>
      <c r="F16" s="267"/>
    </row>
    <row r="17" spans="2:6" ht="13.5" customHeight="1" thickBot="1">
      <c r="B17" s="8" t="s">
        <v>325</v>
      </c>
      <c r="C17" s="21">
        <f>'V_ Sistemas y Procesos'!D23</f>
        <v>0.25</v>
      </c>
      <c r="D17" s="273"/>
      <c r="E17" s="265"/>
      <c r="F17" s="268"/>
    </row>
    <row r="18" spans="2:6" ht="12" thickBot="1"/>
    <row r="19" spans="2:6" ht="42.75" customHeight="1" thickBot="1">
      <c r="C19" s="115" t="s">
        <v>326</v>
      </c>
      <c r="D19" s="11" t="s">
        <v>327</v>
      </c>
      <c r="E19" s="12" t="s">
        <v>328</v>
      </c>
      <c r="F19" s="10"/>
    </row>
    <row r="20" spans="2:6" ht="11.25" customHeight="1">
      <c r="B20" s="19"/>
      <c r="C20" s="20" t="s">
        <v>329</v>
      </c>
      <c r="D20" s="20" t="s">
        <v>330</v>
      </c>
      <c r="E20" s="20" t="s">
        <v>331</v>
      </c>
      <c r="F20" s="19"/>
    </row>
    <row r="21" spans="2:6" ht="12" customHeight="1">
      <c r="B21" s="19"/>
      <c r="C21" s="20"/>
      <c r="D21" s="20"/>
      <c r="E21" s="19"/>
      <c r="F21" s="19"/>
    </row>
    <row r="22" spans="2:6" ht="12" customHeight="1"/>
  </sheetData>
  <mergeCells count="14">
    <mergeCell ref="F10:F13"/>
    <mergeCell ref="E14:E17"/>
    <mergeCell ref="F14:F17"/>
    <mergeCell ref="F6:F9"/>
    <mergeCell ref="D6:D9"/>
    <mergeCell ref="D10:D13"/>
    <mergeCell ref="D14:D17"/>
    <mergeCell ref="E10:E13"/>
    <mergeCell ref="E6:E9"/>
    <mergeCell ref="B2:B5"/>
    <mergeCell ref="D2:D5"/>
    <mergeCell ref="E2:E5"/>
    <mergeCell ref="F2:F5"/>
    <mergeCell ref="C2:C5"/>
  </mergeCells>
  <phoneticPr fontId="1" type="noConversion"/>
  <conditionalFormatting sqref="E14">
    <cfRule type="containsText" dxfId="23" priority="4" stopIfTrue="1" operator="containsText" text="ALTO">
      <formula>NOT(ISERROR(SEARCH("ALTO",E14)))</formula>
    </cfRule>
    <cfRule type="containsText" dxfId="22" priority="5" stopIfTrue="1" operator="containsText" text="MEDIO">
      <formula>NOT(ISERROR(SEARCH("MEDIO",E14)))</formula>
    </cfRule>
    <cfRule type="containsText" dxfId="21" priority="6" stopIfTrue="1" operator="containsText" text="BAJO">
      <formula>NOT(ISERROR(SEARCH("BAJO",E14)))</formula>
    </cfRule>
  </conditionalFormatting>
  <conditionalFormatting sqref="E6 E10">
    <cfRule type="containsText" dxfId="20" priority="1" stopIfTrue="1" operator="containsText" text="ALTO">
      <formula>NOT(ISERROR(SEARCH("ALTO",E6)))</formula>
    </cfRule>
    <cfRule type="containsText" dxfId="19" priority="2" stopIfTrue="1" operator="containsText" text="MEDIO">
      <formula>NOT(ISERROR(SEARCH("MEDIO",E6)))</formula>
    </cfRule>
    <cfRule type="containsText" dxfId="18" priority="3" stopIfTrue="1" operator="containsText" text="BAJO">
      <formula>NOT(ISERROR(SEARCH("BAJO",E6)))</formula>
    </cfRule>
  </conditionalFormatting>
  <printOptions horizontalCentered="1" verticalCentered="1"/>
  <pageMargins left="0.70866141732283472" right="0.70866141732283472" top="0.82677165354330717" bottom="0.78740157480314965" header="0.31496062992125984" footer="0"/>
  <pageSetup firstPageNumber="0"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83"/>
  <sheetViews>
    <sheetView view="pageBreakPreview" topLeftCell="A3" zoomScale="93" zoomScaleNormal="100" zoomScaleSheetLayoutView="93" workbookViewId="0">
      <selection activeCell="AC25" sqref="AC25"/>
    </sheetView>
  </sheetViews>
  <sheetFormatPr defaultRowHeight="12" customHeight="1"/>
  <cols>
    <col min="1" max="18" width="2.7109375" customWidth="1"/>
    <col min="19" max="19" width="3.140625" customWidth="1"/>
    <col min="20" max="22" width="2.7109375" customWidth="1"/>
    <col min="23" max="23" width="20.85546875" style="112" customWidth="1"/>
    <col min="24" max="24" width="6.42578125" customWidth="1"/>
    <col min="25" max="25" width="76.28515625" customWidth="1"/>
    <col min="26" max="256" width="11.42578125" customWidth="1"/>
  </cols>
  <sheetData>
    <row r="1" spans="1:25" ht="12" customHeight="1" thickBot="1"/>
    <row r="2" spans="1:25" ht="21.75" customHeight="1" thickBot="1">
      <c r="A2" s="298" t="s">
        <v>55</v>
      </c>
      <c r="B2" s="299"/>
      <c r="C2" s="299"/>
      <c r="D2" s="299"/>
      <c r="E2" s="299"/>
      <c r="F2" s="299"/>
      <c r="G2" s="299"/>
      <c r="H2" s="299"/>
      <c r="I2" s="299"/>
      <c r="J2" s="299"/>
      <c r="K2" s="299"/>
      <c r="L2" s="299"/>
      <c r="M2" s="300"/>
      <c r="N2" s="298" t="s">
        <v>332</v>
      </c>
      <c r="O2" s="299"/>
      <c r="P2" s="299"/>
      <c r="Q2" s="299"/>
      <c r="R2" s="299"/>
      <c r="S2" s="299"/>
      <c r="T2" s="299"/>
      <c r="U2" s="299"/>
      <c r="V2" s="300"/>
      <c r="W2" s="120" t="s">
        <v>121</v>
      </c>
      <c r="Y2" s="33"/>
    </row>
    <row r="3" spans="1:25" ht="12" customHeight="1" thickBot="1">
      <c r="A3" s="40"/>
      <c r="B3" s="42"/>
      <c r="C3" s="42"/>
      <c r="D3" s="42"/>
      <c r="E3" s="42"/>
      <c r="F3" s="42"/>
      <c r="G3" s="42"/>
      <c r="H3" s="42"/>
      <c r="I3" s="42"/>
      <c r="J3" s="42"/>
      <c r="K3" s="42"/>
      <c r="L3" s="42"/>
      <c r="M3" s="42"/>
      <c r="N3" s="42"/>
      <c r="O3" s="42"/>
      <c r="P3" s="42"/>
      <c r="Q3" s="42"/>
      <c r="R3" s="42"/>
      <c r="S3" s="42"/>
      <c r="T3" s="42"/>
      <c r="U3" s="42"/>
      <c r="V3" s="42"/>
      <c r="W3" s="113"/>
      <c r="X3" s="33"/>
      <c r="Y3" s="33"/>
    </row>
    <row r="4" spans="1:25" ht="12" customHeight="1">
      <c r="A4" s="286" t="str">
        <f>'Iden_ Amenazas'!A5:F5</f>
        <v>NATURALES</v>
      </c>
      <c r="B4" s="287"/>
      <c r="C4" s="287"/>
      <c r="D4" s="287"/>
      <c r="E4" s="287"/>
      <c r="F4" s="287"/>
      <c r="G4" s="287"/>
      <c r="H4" s="287"/>
      <c r="I4" s="287"/>
      <c r="J4" s="287"/>
      <c r="K4" s="287"/>
      <c r="L4" s="287"/>
      <c r="M4" s="287"/>
      <c r="N4" s="287"/>
      <c r="O4" s="287"/>
      <c r="P4" s="287"/>
      <c r="Q4" s="287"/>
      <c r="R4" s="287"/>
      <c r="S4" s="287"/>
      <c r="T4" s="287"/>
      <c r="U4" s="287"/>
      <c r="V4" s="287"/>
      <c r="W4" s="288"/>
      <c r="X4" s="33"/>
      <c r="Y4" s="33"/>
    </row>
    <row r="5" spans="1:25" ht="12" customHeight="1" thickBot="1">
      <c r="A5" s="289"/>
      <c r="B5" s="290"/>
      <c r="C5" s="290"/>
      <c r="D5" s="290"/>
      <c r="E5" s="290"/>
      <c r="F5" s="290"/>
      <c r="G5" s="290"/>
      <c r="H5" s="290"/>
      <c r="I5" s="290"/>
      <c r="J5" s="290"/>
      <c r="K5" s="290"/>
      <c r="L5" s="290"/>
      <c r="M5" s="290"/>
      <c r="N5" s="290"/>
      <c r="O5" s="290"/>
      <c r="P5" s="290"/>
      <c r="Q5" s="290"/>
      <c r="R5" s="290"/>
      <c r="S5" s="290"/>
      <c r="T5" s="290"/>
      <c r="U5" s="290"/>
      <c r="V5" s="290"/>
      <c r="W5" s="291"/>
      <c r="X5" s="33"/>
      <c r="Y5" s="33"/>
    </row>
    <row r="6" spans="1:25" ht="12" customHeight="1">
      <c r="A6" s="292" t="str">
        <f>'Iden_ Amenazas'!A6</f>
        <v>Movimientos sísmicos</v>
      </c>
      <c r="B6" s="293"/>
      <c r="C6" s="293"/>
      <c r="D6" s="293"/>
      <c r="E6" s="293"/>
      <c r="F6" s="293"/>
      <c r="G6" s="293"/>
      <c r="H6" s="293"/>
      <c r="I6" s="293"/>
      <c r="J6" s="293"/>
      <c r="K6" s="293"/>
      <c r="L6" s="293"/>
      <c r="M6" s="294"/>
      <c r="N6" s="35"/>
      <c r="O6" s="36"/>
      <c r="P6" s="36"/>
      <c r="Q6" s="37"/>
      <c r="R6" s="104" t="str">
        <f>'Consolidado V_'!F10</f>
        <v>t</v>
      </c>
      <c r="S6" s="38"/>
      <c r="T6" s="36"/>
      <c r="U6" s="36"/>
      <c r="V6" s="39"/>
      <c r="W6" s="274" t="s">
        <v>333</v>
      </c>
      <c r="X6" s="33"/>
      <c r="Y6" s="33"/>
    </row>
    <row r="7" spans="1:25" ht="12" customHeight="1">
      <c r="A7" s="280"/>
      <c r="B7" s="281"/>
      <c r="C7" s="281"/>
      <c r="D7" s="281"/>
      <c r="E7" s="281"/>
      <c r="F7" s="281"/>
      <c r="G7" s="281"/>
      <c r="H7" s="281"/>
      <c r="I7" s="281"/>
      <c r="J7" s="281"/>
      <c r="K7" s="281"/>
      <c r="L7" s="281"/>
      <c r="M7" s="282"/>
      <c r="N7" s="40"/>
      <c r="O7" s="41"/>
      <c r="P7" s="42"/>
      <c r="Q7" s="104" t="str">
        <f>'Consolidado V_'!$F$6</f>
        <v>t</v>
      </c>
      <c r="R7" s="43"/>
      <c r="S7" s="44" t="str">
        <f>'Consolidado V_'!F14</f>
        <v>t</v>
      </c>
      <c r="T7" s="42"/>
      <c r="U7" s="42"/>
      <c r="V7" s="45"/>
      <c r="W7" s="275"/>
      <c r="X7" s="33"/>
      <c r="Y7" s="33"/>
    </row>
    <row r="8" spans="1:25" ht="12" customHeight="1" thickBot="1">
      <c r="A8" s="283"/>
      <c r="B8" s="284"/>
      <c r="C8" s="284"/>
      <c r="D8" s="284"/>
      <c r="E8" s="284"/>
      <c r="F8" s="284"/>
      <c r="G8" s="284"/>
      <c r="H8" s="284"/>
      <c r="I8" s="284"/>
      <c r="J8" s="284"/>
      <c r="K8" s="284"/>
      <c r="L8" s="284"/>
      <c r="M8" s="285"/>
      <c r="N8" s="46"/>
      <c r="O8" s="47"/>
      <c r="P8" s="48"/>
      <c r="Q8" s="49"/>
      <c r="R8" s="100" t="str">
        <f>'Iden_ Amenazas'!F6</f>
        <v>t</v>
      </c>
      <c r="S8" s="49"/>
      <c r="T8" s="48"/>
      <c r="U8" s="48"/>
      <c r="V8" s="50"/>
      <c r="W8" s="276"/>
      <c r="X8" s="33"/>
      <c r="Y8" s="33"/>
    </row>
    <row r="9" spans="1:25" ht="12" customHeight="1">
      <c r="A9" s="292" t="str">
        <f>'Iden_ Amenazas'!A7</f>
        <v>Inundaciones</v>
      </c>
      <c r="B9" s="293"/>
      <c r="C9" s="293"/>
      <c r="D9" s="293"/>
      <c r="E9" s="293"/>
      <c r="F9" s="293"/>
      <c r="G9" s="293"/>
      <c r="H9" s="293"/>
      <c r="I9" s="293"/>
      <c r="J9" s="293"/>
      <c r="K9" s="293"/>
      <c r="L9" s="293"/>
      <c r="M9" s="294"/>
      <c r="N9" s="35"/>
      <c r="O9" s="36"/>
      <c r="P9" s="36"/>
      <c r="Q9" s="37"/>
      <c r="R9" s="104" t="str">
        <f>'Consolidado V_'!F10</f>
        <v>t</v>
      </c>
      <c r="S9" s="38"/>
      <c r="T9" s="36"/>
      <c r="U9" s="36"/>
      <c r="V9" s="39"/>
      <c r="W9" s="274" t="s">
        <v>333</v>
      </c>
      <c r="X9" s="33"/>
      <c r="Y9" s="33"/>
    </row>
    <row r="10" spans="1:25" ht="12" customHeight="1">
      <c r="A10" s="280"/>
      <c r="B10" s="281"/>
      <c r="C10" s="281"/>
      <c r="D10" s="281"/>
      <c r="E10" s="281"/>
      <c r="F10" s="281"/>
      <c r="G10" s="281"/>
      <c r="H10" s="281"/>
      <c r="I10" s="281"/>
      <c r="J10" s="281"/>
      <c r="K10" s="281"/>
      <c r="L10" s="281"/>
      <c r="M10" s="282"/>
      <c r="N10" s="40"/>
      <c r="O10" s="41"/>
      <c r="P10" s="42"/>
      <c r="Q10" s="104" t="str">
        <f>'Consolidado V_'!$F$6</f>
        <v>t</v>
      </c>
      <c r="R10" s="43"/>
      <c r="S10" s="44" t="str">
        <f>'Consolidado V_'!F14</f>
        <v>t</v>
      </c>
      <c r="T10" s="42"/>
      <c r="U10" s="42"/>
      <c r="V10" s="45"/>
      <c r="W10" s="275"/>
      <c r="X10" s="33"/>
      <c r="Y10" s="33"/>
    </row>
    <row r="11" spans="1:25" ht="12" customHeight="1" thickBot="1">
      <c r="A11" s="283"/>
      <c r="B11" s="284"/>
      <c r="C11" s="284"/>
      <c r="D11" s="284"/>
      <c r="E11" s="284"/>
      <c r="F11" s="284"/>
      <c r="G11" s="284"/>
      <c r="H11" s="284"/>
      <c r="I11" s="284"/>
      <c r="J11" s="284"/>
      <c r="K11" s="284"/>
      <c r="L11" s="284"/>
      <c r="M11" s="285"/>
      <c r="N11" s="46"/>
      <c r="O11" s="47"/>
      <c r="P11" s="48"/>
      <c r="Q11" s="49"/>
      <c r="R11" s="100" t="str">
        <f>'Iden_ Amenazas'!F7</f>
        <v>t</v>
      </c>
      <c r="S11" s="49"/>
      <c r="T11" s="48"/>
      <c r="U11" s="48"/>
      <c r="V11" s="50"/>
      <c r="W11" s="276"/>
      <c r="X11" s="33"/>
      <c r="Y11" s="33"/>
    </row>
    <row r="12" spans="1:25" ht="12" customHeight="1">
      <c r="A12" s="292" t="str">
        <f>'Iden_ Amenazas'!A8</f>
        <v xml:space="preserve">Desestabilización taludes  </v>
      </c>
      <c r="B12" s="293"/>
      <c r="C12" s="293"/>
      <c r="D12" s="293"/>
      <c r="E12" s="293"/>
      <c r="F12" s="293"/>
      <c r="G12" s="293"/>
      <c r="H12" s="293"/>
      <c r="I12" s="293"/>
      <c r="J12" s="293"/>
      <c r="K12" s="293"/>
      <c r="L12" s="293"/>
      <c r="M12" s="294"/>
      <c r="N12" s="35"/>
      <c r="O12" s="36"/>
      <c r="P12" s="36"/>
      <c r="Q12" s="37"/>
      <c r="R12" s="104" t="str">
        <f>'Consolidado V_'!F10</f>
        <v>t</v>
      </c>
      <c r="S12" s="38"/>
      <c r="T12" s="36"/>
      <c r="U12" s="36"/>
      <c r="V12" s="39"/>
      <c r="W12" s="274" t="s">
        <v>334</v>
      </c>
      <c r="X12" s="33"/>
      <c r="Y12" s="33"/>
    </row>
    <row r="13" spans="1:25" ht="12" customHeight="1">
      <c r="A13" s="280"/>
      <c r="B13" s="281"/>
      <c r="C13" s="281"/>
      <c r="D13" s="281"/>
      <c r="E13" s="281"/>
      <c r="F13" s="281"/>
      <c r="G13" s="281"/>
      <c r="H13" s="281"/>
      <c r="I13" s="281"/>
      <c r="J13" s="281"/>
      <c r="K13" s="281"/>
      <c r="L13" s="281"/>
      <c r="M13" s="282"/>
      <c r="N13" s="40"/>
      <c r="O13" s="41"/>
      <c r="P13" s="42"/>
      <c r="Q13" s="104" t="str">
        <f>'Consolidado V_'!$F$6</f>
        <v>t</v>
      </c>
      <c r="R13" s="43"/>
      <c r="S13" s="44" t="str">
        <f>'Consolidado V_'!F14</f>
        <v>t</v>
      </c>
      <c r="T13" s="42"/>
      <c r="U13" s="42"/>
      <c r="V13" s="45"/>
      <c r="W13" s="275"/>
      <c r="X13" s="33"/>
      <c r="Y13" s="33"/>
    </row>
    <row r="14" spans="1:25" ht="12" customHeight="1" thickBot="1">
      <c r="A14" s="283"/>
      <c r="B14" s="284"/>
      <c r="C14" s="284"/>
      <c r="D14" s="284"/>
      <c r="E14" s="284"/>
      <c r="F14" s="284"/>
      <c r="G14" s="284"/>
      <c r="H14" s="284"/>
      <c r="I14" s="284"/>
      <c r="J14" s="284"/>
      <c r="K14" s="284"/>
      <c r="L14" s="284"/>
      <c r="M14" s="285"/>
      <c r="N14" s="46"/>
      <c r="O14" s="47"/>
      <c r="P14" s="48"/>
      <c r="Q14" s="49"/>
      <c r="R14" s="101" t="str">
        <f>'Iden_ Amenazas'!F8</f>
        <v>t</v>
      </c>
      <c r="S14" s="49"/>
      <c r="T14" s="48"/>
      <c r="U14" s="48"/>
      <c r="V14" s="50"/>
      <c r="W14" s="276"/>
      <c r="X14" s="33"/>
      <c r="Y14" s="33"/>
    </row>
    <row r="15" spans="1:25" ht="12" customHeight="1">
      <c r="A15" s="292" t="str">
        <f>'Iden_ Amenazas'!A9</f>
        <v xml:space="preserve">Incendios forestales  </v>
      </c>
      <c r="B15" s="293"/>
      <c r="C15" s="293"/>
      <c r="D15" s="293"/>
      <c r="E15" s="293"/>
      <c r="F15" s="293"/>
      <c r="G15" s="293"/>
      <c r="H15" s="293"/>
      <c r="I15" s="293"/>
      <c r="J15" s="293"/>
      <c r="K15" s="293"/>
      <c r="L15" s="293"/>
      <c r="M15" s="294"/>
      <c r="N15" s="35"/>
      <c r="O15" s="36"/>
      <c r="P15" s="36"/>
      <c r="Q15" s="37"/>
      <c r="R15" s="104" t="str">
        <f>'Consolidado V_'!F10</f>
        <v>t</v>
      </c>
      <c r="S15" s="38"/>
      <c r="T15" s="36"/>
      <c r="U15" s="36"/>
      <c r="V15" s="39"/>
      <c r="W15" s="274" t="s">
        <v>334</v>
      </c>
      <c r="X15" s="33"/>
      <c r="Y15" s="33"/>
    </row>
    <row r="16" spans="1:25" ht="12" customHeight="1">
      <c r="A16" s="280"/>
      <c r="B16" s="281"/>
      <c r="C16" s="281"/>
      <c r="D16" s="281"/>
      <c r="E16" s="281"/>
      <c r="F16" s="281"/>
      <c r="G16" s="281"/>
      <c r="H16" s="281"/>
      <c r="I16" s="281"/>
      <c r="J16" s="281"/>
      <c r="K16" s="281"/>
      <c r="L16" s="281"/>
      <c r="M16" s="282"/>
      <c r="N16" s="40"/>
      <c r="O16" s="41"/>
      <c r="P16" s="42"/>
      <c r="Q16" s="104" t="str">
        <f>'Consolidado V_'!$F$6</f>
        <v>t</v>
      </c>
      <c r="R16" s="43"/>
      <c r="S16" s="44" t="str">
        <f>'Consolidado V_'!F14</f>
        <v>t</v>
      </c>
      <c r="T16" s="42"/>
      <c r="U16" s="42"/>
      <c r="V16" s="45"/>
      <c r="W16" s="275"/>
      <c r="X16" s="33"/>
      <c r="Y16" s="33"/>
    </row>
    <row r="17" spans="1:26" ht="12" customHeight="1" thickBot="1">
      <c r="A17" s="283"/>
      <c r="B17" s="284"/>
      <c r="C17" s="284"/>
      <c r="D17" s="284"/>
      <c r="E17" s="284"/>
      <c r="F17" s="284"/>
      <c r="G17" s="284"/>
      <c r="H17" s="284"/>
      <c r="I17" s="284"/>
      <c r="J17" s="284"/>
      <c r="K17" s="284"/>
      <c r="L17" s="284"/>
      <c r="M17" s="285"/>
      <c r="N17" s="46"/>
      <c r="O17" s="47"/>
      <c r="P17" s="48"/>
      <c r="Q17" s="49"/>
      <c r="R17" s="101" t="str">
        <f>'Iden_ Amenazas'!F9</f>
        <v>t</v>
      </c>
      <c r="S17" s="49"/>
      <c r="T17" s="48"/>
      <c r="U17" s="48"/>
      <c r="V17" s="50"/>
      <c r="W17" s="276"/>
      <c r="X17" s="33"/>
      <c r="Y17" s="33"/>
    </row>
    <row r="18" spans="1:26" ht="12" customHeight="1">
      <c r="A18" s="292" t="str">
        <f>'Iden_ Amenazas'!A10</f>
        <v>Tormentas eléctricas</v>
      </c>
      <c r="B18" s="293"/>
      <c r="C18" s="293"/>
      <c r="D18" s="293"/>
      <c r="E18" s="293"/>
      <c r="F18" s="293"/>
      <c r="G18" s="293"/>
      <c r="H18" s="293"/>
      <c r="I18" s="293"/>
      <c r="J18" s="293"/>
      <c r="K18" s="293"/>
      <c r="L18" s="293"/>
      <c r="M18" s="294"/>
      <c r="N18" s="35"/>
      <c r="O18" s="36"/>
      <c r="P18" s="36"/>
      <c r="Q18" s="37"/>
      <c r="R18" s="104" t="str">
        <f>'Consolidado V_'!F10</f>
        <v>t</v>
      </c>
      <c r="S18" s="38"/>
      <c r="T18" s="36"/>
      <c r="U18" s="36"/>
      <c r="V18" s="39"/>
      <c r="W18" s="274" t="s">
        <v>334</v>
      </c>
      <c r="X18" s="33"/>
      <c r="Y18" s="33"/>
    </row>
    <row r="19" spans="1:26" ht="12" customHeight="1">
      <c r="A19" s="280"/>
      <c r="B19" s="281"/>
      <c r="C19" s="281"/>
      <c r="D19" s="281"/>
      <c r="E19" s="281"/>
      <c r="F19" s="281"/>
      <c r="G19" s="281"/>
      <c r="H19" s="281"/>
      <c r="I19" s="281"/>
      <c r="J19" s="281"/>
      <c r="K19" s="281"/>
      <c r="L19" s="281"/>
      <c r="M19" s="282"/>
      <c r="N19" s="40"/>
      <c r="O19" s="41"/>
      <c r="P19" s="42"/>
      <c r="Q19" s="104" t="str">
        <f>'Consolidado V_'!$F$6</f>
        <v>t</v>
      </c>
      <c r="R19" s="43"/>
      <c r="S19" s="44" t="str">
        <f>'Consolidado V_'!F14</f>
        <v>t</v>
      </c>
      <c r="T19" s="42"/>
      <c r="U19" s="42"/>
      <c r="V19" s="45"/>
      <c r="W19" s="275"/>
      <c r="X19" s="33"/>
      <c r="Y19" s="33"/>
    </row>
    <row r="20" spans="1:26" ht="12" customHeight="1" thickBot="1">
      <c r="A20" s="283"/>
      <c r="B20" s="284"/>
      <c r="C20" s="284"/>
      <c r="D20" s="284"/>
      <c r="E20" s="284"/>
      <c r="F20" s="284"/>
      <c r="G20" s="284"/>
      <c r="H20" s="284"/>
      <c r="I20" s="284"/>
      <c r="J20" s="284"/>
      <c r="K20" s="284"/>
      <c r="L20" s="284"/>
      <c r="M20" s="285"/>
      <c r="N20" s="46"/>
      <c r="O20" s="47"/>
      <c r="P20" s="48"/>
      <c r="Q20" s="49"/>
      <c r="R20" s="101" t="str">
        <f>'Iden_ Amenazas'!F10</f>
        <v>t</v>
      </c>
      <c r="S20" s="49"/>
      <c r="T20" s="48"/>
      <c r="U20" s="48"/>
      <c r="V20" s="50"/>
      <c r="W20" s="276"/>
      <c r="X20" s="33"/>
      <c r="Y20" s="33"/>
    </row>
    <row r="21" spans="1:26" ht="12" customHeight="1">
      <c r="A21" s="292" t="str">
        <f>'Iden_ Amenazas'!A11</f>
        <v xml:space="preserve">Picaduras y Mordeduras </v>
      </c>
      <c r="B21" s="293"/>
      <c r="C21" s="293"/>
      <c r="D21" s="293"/>
      <c r="E21" s="293"/>
      <c r="F21" s="293"/>
      <c r="G21" s="293"/>
      <c r="H21" s="293"/>
      <c r="I21" s="293"/>
      <c r="J21" s="293"/>
      <c r="K21" s="293"/>
      <c r="L21" s="293"/>
      <c r="M21" s="294"/>
      <c r="N21" s="35"/>
      <c r="O21" s="36"/>
      <c r="P21" s="36"/>
      <c r="Q21" s="37"/>
      <c r="R21" s="104" t="str">
        <f>'Consolidado V_'!F10</f>
        <v>t</v>
      </c>
      <c r="S21" s="38"/>
      <c r="T21" s="36"/>
      <c r="U21" s="36"/>
      <c r="V21" s="39"/>
      <c r="W21" s="295" t="s">
        <v>334</v>
      </c>
      <c r="X21" s="33"/>
      <c r="Y21" s="33"/>
      <c r="Z21" s="33"/>
    </row>
    <row r="22" spans="1:26" ht="12" customHeight="1">
      <c r="A22" s="280"/>
      <c r="B22" s="281"/>
      <c r="C22" s="281"/>
      <c r="D22" s="281"/>
      <c r="E22" s="281"/>
      <c r="F22" s="281"/>
      <c r="G22" s="281"/>
      <c r="H22" s="281"/>
      <c r="I22" s="281"/>
      <c r="J22" s="281"/>
      <c r="K22" s="281"/>
      <c r="L22" s="281"/>
      <c r="M22" s="282"/>
      <c r="N22" s="40"/>
      <c r="O22" s="41"/>
      <c r="P22" s="42"/>
      <c r="Q22" s="104" t="str">
        <f>'Consolidado V_'!$F$6</f>
        <v>t</v>
      </c>
      <c r="R22" s="43"/>
      <c r="S22" s="44" t="str">
        <f>'Consolidado V_'!F14</f>
        <v>t</v>
      </c>
      <c r="T22" s="42"/>
      <c r="U22" s="42"/>
      <c r="V22" s="45"/>
      <c r="W22" s="296"/>
      <c r="X22" s="33"/>
      <c r="Y22" s="34" t="s">
        <v>34</v>
      </c>
      <c r="Z22" s="54"/>
    </row>
    <row r="23" spans="1:26" ht="12" customHeight="1" thickBot="1">
      <c r="A23" s="283"/>
      <c r="B23" s="284"/>
      <c r="C23" s="284"/>
      <c r="D23" s="284"/>
      <c r="E23" s="284"/>
      <c r="F23" s="284"/>
      <c r="G23" s="284"/>
      <c r="H23" s="284"/>
      <c r="I23" s="284"/>
      <c r="J23" s="284"/>
      <c r="K23" s="284"/>
      <c r="L23" s="284"/>
      <c r="M23" s="285"/>
      <c r="N23" s="46"/>
      <c r="O23" s="47"/>
      <c r="P23" s="48"/>
      <c r="Q23" s="49"/>
      <c r="R23" s="101" t="str">
        <f>'Iden_ Amenazas'!F11</f>
        <v>t</v>
      </c>
      <c r="S23" s="49"/>
      <c r="T23" s="48"/>
      <c r="U23" s="48"/>
      <c r="V23" s="50"/>
      <c r="W23" s="297"/>
      <c r="X23" s="33"/>
      <c r="Y23" s="33"/>
      <c r="Z23" s="33"/>
    </row>
    <row r="24" spans="1:26" ht="12" customHeight="1">
      <c r="A24" s="292" t="str">
        <f>'Iden_ Amenazas'!A12</f>
        <v>Pandemias</v>
      </c>
      <c r="B24" s="293"/>
      <c r="C24" s="293"/>
      <c r="D24" s="293"/>
      <c r="E24" s="293"/>
      <c r="F24" s="293"/>
      <c r="G24" s="293"/>
      <c r="H24" s="293"/>
      <c r="I24" s="293"/>
      <c r="J24" s="293"/>
      <c r="K24" s="293"/>
      <c r="L24" s="293"/>
      <c r="M24" s="294"/>
      <c r="N24" s="35"/>
      <c r="O24" s="36"/>
      <c r="P24" s="36"/>
      <c r="Q24" s="37"/>
      <c r="R24" s="104" t="str">
        <f>'Consolidado V_'!F10</f>
        <v>t</v>
      </c>
      <c r="S24" s="38"/>
      <c r="T24" s="36"/>
      <c r="U24" s="36"/>
      <c r="V24" s="39"/>
      <c r="W24" s="274" t="s">
        <v>333</v>
      </c>
      <c r="X24" s="33"/>
      <c r="Y24" s="33"/>
      <c r="Z24" s="33"/>
    </row>
    <row r="25" spans="1:26" ht="12" customHeight="1">
      <c r="A25" s="280"/>
      <c r="B25" s="281"/>
      <c r="C25" s="281"/>
      <c r="D25" s="281"/>
      <c r="E25" s="281"/>
      <c r="F25" s="281"/>
      <c r="G25" s="281"/>
      <c r="H25" s="281"/>
      <c r="I25" s="281"/>
      <c r="J25" s="281"/>
      <c r="K25" s="281"/>
      <c r="L25" s="281"/>
      <c r="M25" s="282"/>
      <c r="N25" s="40"/>
      <c r="O25" s="41"/>
      <c r="P25" s="42"/>
      <c r="Q25" s="104" t="str">
        <f>'Consolidado V_'!$F$6</f>
        <v>t</v>
      </c>
      <c r="R25" s="43"/>
      <c r="S25" s="44" t="str">
        <f>'Consolidado V_'!F14</f>
        <v>t</v>
      </c>
      <c r="T25" s="42"/>
      <c r="U25" s="42"/>
      <c r="V25" s="45"/>
      <c r="W25" s="275"/>
      <c r="X25" s="33"/>
      <c r="Y25" s="33"/>
      <c r="Z25" s="33"/>
    </row>
    <row r="26" spans="1:26" ht="12" customHeight="1" thickBot="1">
      <c r="A26" s="283"/>
      <c r="B26" s="284"/>
      <c r="C26" s="284"/>
      <c r="D26" s="284"/>
      <c r="E26" s="284"/>
      <c r="F26" s="284"/>
      <c r="G26" s="284"/>
      <c r="H26" s="284"/>
      <c r="I26" s="284"/>
      <c r="J26" s="284"/>
      <c r="K26" s="284"/>
      <c r="L26" s="284"/>
      <c r="M26" s="285"/>
      <c r="N26" s="46"/>
      <c r="O26" s="47"/>
      <c r="P26" s="48"/>
      <c r="Q26" s="49"/>
      <c r="R26" s="110" t="str">
        <f>'Iden_ Amenazas'!F12</f>
        <v>t</v>
      </c>
      <c r="S26" s="49"/>
      <c r="T26" s="48"/>
      <c r="U26" s="48"/>
      <c r="V26" s="50"/>
      <c r="W26" s="276"/>
      <c r="X26" s="33"/>
      <c r="Y26" s="33"/>
      <c r="Z26" s="33"/>
    </row>
    <row r="27" spans="1:26" ht="12" customHeight="1">
      <c r="A27" s="286" t="str">
        <f>'Iden_ Amenazas'!A13:F13</f>
        <v>TECNOLÓGICOS</v>
      </c>
      <c r="B27" s="287"/>
      <c r="C27" s="287"/>
      <c r="D27" s="287"/>
      <c r="E27" s="287"/>
      <c r="F27" s="287"/>
      <c r="G27" s="287"/>
      <c r="H27" s="287"/>
      <c r="I27" s="287"/>
      <c r="J27" s="287"/>
      <c r="K27" s="287"/>
      <c r="L27" s="287"/>
      <c r="M27" s="287"/>
      <c r="N27" s="287"/>
      <c r="O27" s="287"/>
      <c r="P27" s="287"/>
      <c r="Q27" s="287"/>
      <c r="R27" s="287"/>
      <c r="S27" s="287"/>
      <c r="T27" s="287"/>
      <c r="U27" s="287"/>
      <c r="V27" s="287"/>
      <c r="W27" s="288"/>
      <c r="X27" s="33"/>
      <c r="Y27" s="33"/>
      <c r="Z27" s="33"/>
    </row>
    <row r="28" spans="1:26" ht="12" customHeight="1" thickBot="1">
      <c r="A28" s="289"/>
      <c r="B28" s="290"/>
      <c r="C28" s="290"/>
      <c r="D28" s="290"/>
      <c r="E28" s="290"/>
      <c r="F28" s="290"/>
      <c r="G28" s="290"/>
      <c r="H28" s="290"/>
      <c r="I28" s="290"/>
      <c r="J28" s="290"/>
      <c r="K28" s="290"/>
      <c r="L28" s="290"/>
      <c r="M28" s="290"/>
      <c r="N28" s="290"/>
      <c r="O28" s="290"/>
      <c r="P28" s="290"/>
      <c r="Q28" s="290"/>
      <c r="R28" s="290"/>
      <c r="S28" s="290"/>
      <c r="T28" s="290"/>
      <c r="U28" s="290"/>
      <c r="V28" s="290"/>
      <c r="W28" s="291"/>
      <c r="X28" s="33"/>
      <c r="Y28" s="33"/>
      <c r="Z28" s="33"/>
    </row>
    <row r="29" spans="1:26" ht="12" customHeight="1">
      <c r="A29" s="292" t="str">
        <f>'Iden_ Amenazas'!A14</f>
        <v>Incendios</v>
      </c>
      <c r="B29" s="293"/>
      <c r="C29" s="293"/>
      <c r="D29" s="293"/>
      <c r="E29" s="293"/>
      <c r="F29" s="293"/>
      <c r="G29" s="293"/>
      <c r="H29" s="293"/>
      <c r="I29" s="293"/>
      <c r="J29" s="293"/>
      <c r="K29" s="293"/>
      <c r="L29" s="293"/>
      <c r="M29" s="294"/>
      <c r="N29" s="35"/>
      <c r="O29" s="36"/>
      <c r="P29" s="36"/>
      <c r="Q29" s="37"/>
      <c r="R29" s="104" t="str">
        <f>'Consolidado V_'!F10</f>
        <v>t</v>
      </c>
      <c r="S29" s="38"/>
      <c r="T29" s="36"/>
      <c r="U29" s="36"/>
      <c r="V29" s="39"/>
      <c r="W29" s="274" t="s">
        <v>334</v>
      </c>
      <c r="X29" s="33"/>
      <c r="Y29" s="33"/>
      <c r="Z29" s="33"/>
    </row>
    <row r="30" spans="1:26" ht="12" customHeight="1">
      <c r="A30" s="280"/>
      <c r="B30" s="281"/>
      <c r="C30" s="281"/>
      <c r="D30" s="281"/>
      <c r="E30" s="281"/>
      <c r="F30" s="281"/>
      <c r="G30" s="281"/>
      <c r="H30" s="281"/>
      <c r="I30" s="281"/>
      <c r="J30" s="281"/>
      <c r="K30" s="281"/>
      <c r="L30" s="281"/>
      <c r="M30" s="282"/>
      <c r="N30" s="40"/>
      <c r="O30" s="41"/>
      <c r="P30" s="42"/>
      <c r="Q30" s="104" t="str">
        <f>'Consolidado V_'!$F$6</f>
        <v>t</v>
      </c>
      <c r="R30" s="43"/>
      <c r="S30" s="44" t="str">
        <f>'Consolidado V_'!F14</f>
        <v>t</v>
      </c>
      <c r="T30" s="42"/>
      <c r="U30" s="42"/>
      <c r="V30" s="45"/>
      <c r="W30" s="275"/>
      <c r="X30" s="33"/>
      <c r="Y30" s="33"/>
      <c r="Z30" s="33"/>
    </row>
    <row r="31" spans="1:26" ht="12" customHeight="1" thickBot="1">
      <c r="A31" s="283"/>
      <c r="B31" s="284"/>
      <c r="C31" s="284"/>
      <c r="D31" s="284"/>
      <c r="E31" s="284"/>
      <c r="F31" s="284"/>
      <c r="G31" s="284"/>
      <c r="H31" s="284"/>
      <c r="I31" s="284"/>
      <c r="J31" s="284"/>
      <c r="K31" s="284"/>
      <c r="L31" s="284"/>
      <c r="M31" s="285"/>
      <c r="N31" s="46"/>
      <c r="O31" s="47"/>
      <c r="P31" s="48"/>
      <c r="Q31" s="49"/>
      <c r="R31" s="101" t="str">
        <f>'Iden_ Amenazas'!F14</f>
        <v>t</v>
      </c>
      <c r="S31" s="47"/>
      <c r="T31" s="48"/>
      <c r="U31" s="48"/>
      <c r="V31" s="50"/>
      <c r="W31" s="276"/>
      <c r="X31" s="33"/>
      <c r="Y31" s="33"/>
      <c r="Z31" s="33"/>
    </row>
    <row r="32" spans="1:26" ht="12" customHeight="1">
      <c r="A32" s="292" t="str">
        <f>'Iden_ Amenazas'!A15</f>
        <v>Explosiones</v>
      </c>
      <c r="B32" s="293"/>
      <c r="C32" s="293"/>
      <c r="D32" s="293"/>
      <c r="E32" s="293"/>
      <c r="F32" s="293"/>
      <c r="G32" s="293"/>
      <c r="H32" s="293"/>
      <c r="I32" s="293"/>
      <c r="J32" s="293"/>
      <c r="K32" s="293"/>
      <c r="L32" s="293"/>
      <c r="M32" s="294"/>
      <c r="N32" s="35"/>
      <c r="O32" s="36"/>
      <c r="P32" s="36"/>
      <c r="Q32" s="37"/>
      <c r="R32" s="104" t="str">
        <f>'Consolidado V_'!F10</f>
        <v>t</v>
      </c>
      <c r="S32" s="38"/>
      <c r="T32" s="36"/>
      <c r="U32" s="36"/>
      <c r="V32" s="39"/>
      <c r="W32" s="274" t="s">
        <v>334</v>
      </c>
      <c r="X32" s="33"/>
      <c r="Y32" s="33"/>
      <c r="Z32" s="33"/>
    </row>
    <row r="33" spans="1:26" ht="12" customHeight="1">
      <c r="A33" s="280"/>
      <c r="B33" s="281"/>
      <c r="C33" s="281"/>
      <c r="D33" s="281"/>
      <c r="E33" s="281"/>
      <c r="F33" s="281"/>
      <c r="G33" s="281"/>
      <c r="H33" s="281"/>
      <c r="I33" s="281"/>
      <c r="J33" s="281"/>
      <c r="K33" s="281"/>
      <c r="L33" s="281"/>
      <c r="M33" s="282"/>
      <c r="N33" s="40"/>
      <c r="O33" s="41"/>
      <c r="P33" s="42"/>
      <c r="Q33" s="104" t="str">
        <f>'Consolidado V_'!$F$6</f>
        <v>t</v>
      </c>
      <c r="R33" s="43"/>
      <c r="S33" s="44" t="str">
        <f>'Consolidado V_'!F14</f>
        <v>t</v>
      </c>
      <c r="T33" s="42"/>
      <c r="U33" s="42"/>
      <c r="V33" s="45"/>
      <c r="W33" s="275"/>
      <c r="X33" s="33"/>
      <c r="Y33" s="33"/>
      <c r="Z33" s="33"/>
    </row>
    <row r="34" spans="1:26" ht="12" customHeight="1" thickBot="1">
      <c r="A34" s="283"/>
      <c r="B34" s="284"/>
      <c r="C34" s="284"/>
      <c r="D34" s="284"/>
      <c r="E34" s="284"/>
      <c r="F34" s="284"/>
      <c r="G34" s="284"/>
      <c r="H34" s="284"/>
      <c r="I34" s="284"/>
      <c r="J34" s="284"/>
      <c r="K34" s="284"/>
      <c r="L34" s="284"/>
      <c r="M34" s="285"/>
      <c r="N34" s="46"/>
      <c r="O34" s="47"/>
      <c r="P34" s="48"/>
      <c r="Q34" s="49"/>
      <c r="R34" s="101" t="str">
        <f>'Iden_ Amenazas'!F15</f>
        <v>t</v>
      </c>
      <c r="S34" s="47"/>
      <c r="T34" s="48"/>
      <c r="U34" s="48"/>
      <c r="V34" s="50"/>
      <c r="W34" s="276"/>
      <c r="X34" s="33"/>
      <c r="Y34" s="33"/>
      <c r="Z34" s="33"/>
    </row>
    <row r="35" spans="1:26" ht="12" customHeight="1">
      <c r="A35" s="292" t="str">
        <f>'Iden_ Amenazas'!A16</f>
        <v xml:space="preserve">Derrames </v>
      </c>
      <c r="B35" s="293"/>
      <c r="C35" s="293"/>
      <c r="D35" s="293"/>
      <c r="E35" s="293"/>
      <c r="F35" s="293"/>
      <c r="G35" s="293"/>
      <c r="H35" s="293"/>
      <c r="I35" s="293"/>
      <c r="J35" s="293"/>
      <c r="K35" s="293"/>
      <c r="L35" s="293"/>
      <c r="M35" s="294"/>
      <c r="N35" s="35"/>
      <c r="O35" s="36"/>
      <c r="P35" s="36"/>
      <c r="Q35" s="37"/>
      <c r="R35" s="104" t="str">
        <f>'Consolidado V_'!F10</f>
        <v>t</v>
      </c>
      <c r="S35" s="38"/>
      <c r="T35" s="36"/>
      <c r="U35" s="36"/>
      <c r="V35" s="39"/>
      <c r="W35" s="274" t="s">
        <v>333</v>
      </c>
      <c r="X35" s="33"/>
      <c r="Y35" s="33"/>
      <c r="Z35" s="33"/>
    </row>
    <row r="36" spans="1:26" ht="12" customHeight="1">
      <c r="A36" s="280"/>
      <c r="B36" s="281"/>
      <c r="C36" s="281"/>
      <c r="D36" s="281"/>
      <c r="E36" s="281"/>
      <c r="F36" s="281"/>
      <c r="G36" s="281"/>
      <c r="H36" s="281"/>
      <c r="I36" s="281"/>
      <c r="J36" s="281"/>
      <c r="K36" s="281"/>
      <c r="L36" s="281"/>
      <c r="M36" s="282"/>
      <c r="N36" s="40"/>
      <c r="O36" s="41"/>
      <c r="P36" s="42"/>
      <c r="Q36" s="104" t="str">
        <f>'Consolidado V_'!$F$6</f>
        <v>t</v>
      </c>
      <c r="R36" s="43"/>
      <c r="S36" s="44" t="str">
        <f>'Consolidado V_'!F14</f>
        <v>t</v>
      </c>
      <c r="T36" s="42"/>
      <c r="U36" s="42"/>
      <c r="V36" s="45"/>
      <c r="W36" s="275"/>
      <c r="X36" s="33"/>
      <c r="Y36" s="33"/>
      <c r="Z36" s="33"/>
    </row>
    <row r="37" spans="1:26" ht="12" customHeight="1" thickBot="1">
      <c r="A37" s="283"/>
      <c r="B37" s="284"/>
      <c r="C37" s="284"/>
      <c r="D37" s="284"/>
      <c r="E37" s="284"/>
      <c r="F37" s="284"/>
      <c r="G37" s="284"/>
      <c r="H37" s="284"/>
      <c r="I37" s="284"/>
      <c r="J37" s="284"/>
      <c r="K37" s="284"/>
      <c r="L37" s="284"/>
      <c r="M37" s="285"/>
      <c r="N37" s="46"/>
      <c r="O37" s="47"/>
      <c r="P37" s="48"/>
      <c r="Q37" s="49"/>
      <c r="R37" s="100" t="str">
        <f>'Iden_ Amenazas'!F16</f>
        <v>t</v>
      </c>
      <c r="S37" s="47"/>
      <c r="T37" s="48"/>
      <c r="U37" s="48"/>
      <c r="V37" s="50"/>
      <c r="W37" s="276"/>
      <c r="X37" s="33"/>
      <c r="Y37" s="33"/>
      <c r="Z37" s="33"/>
    </row>
    <row r="38" spans="1:26" ht="12" customHeight="1">
      <c r="A38" s="292" t="str">
        <f>'Iden_ Amenazas'!A17</f>
        <v>Contaminación de Aguas</v>
      </c>
      <c r="B38" s="293"/>
      <c r="C38" s="293"/>
      <c r="D38" s="293"/>
      <c r="E38" s="293"/>
      <c r="F38" s="293"/>
      <c r="G38" s="293"/>
      <c r="H38" s="293"/>
      <c r="I38" s="293"/>
      <c r="J38" s="293"/>
      <c r="K38" s="293"/>
      <c r="L38" s="293"/>
      <c r="M38" s="294"/>
      <c r="N38" s="35"/>
      <c r="O38" s="36"/>
      <c r="P38" s="36"/>
      <c r="Q38" s="37"/>
      <c r="R38" s="104" t="str">
        <f>'Consolidado V_'!F10</f>
        <v>t</v>
      </c>
      <c r="S38" s="38"/>
      <c r="T38" s="36"/>
      <c r="U38" s="36"/>
      <c r="V38" s="39"/>
      <c r="W38" s="274" t="s">
        <v>334</v>
      </c>
      <c r="X38" s="33"/>
      <c r="Y38" s="33"/>
      <c r="Z38" s="33"/>
    </row>
    <row r="39" spans="1:26" ht="12" customHeight="1">
      <c r="A39" s="280"/>
      <c r="B39" s="281"/>
      <c r="C39" s="281"/>
      <c r="D39" s="281"/>
      <c r="E39" s="281"/>
      <c r="F39" s="281"/>
      <c r="G39" s="281"/>
      <c r="H39" s="281"/>
      <c r="I39" s="281"/>
      <c r="J39" s="281"/>
      <c r="K39" s="281"/>
      <c r="L39" s="281"/>
      <c r="M39" s="282"/>
      <c r="N39" s="40"/>
      <c r="O39" s="41"/>
      <c r="P39" s="42"/>
      <c r="Q39" s="104" t="str">
        <f>'Consolidado V_'!$F$6</f>
        <v>t</v>
      </c>
      <c r="R39" s="43"/>
      <c r="S39" s="44" t="str">
        <f>'Consolidado V_'!F14</f>
        <v>t</v>
      </c>
      <c r="T39" s="42"/>
      <c r="U39" s="42"/>
      <c r="V39" s="45"/>
      <c r="W39" s="275"/>
      <c r="X39" s="33"/>
      <c r="Y39" s="33"/>
      <c r="Z39" s="33"/>
    </row>
    <row r="40" spans="1:26" ht="12" customHeight="1" thickBot="1">
      <c r="A40" s="283"/>
      <c r="B40" s="284"/>
      <c r="C40" s="284"/>
      <c r="D40" s="284"/>
      <c r="E40" s="284"/>
      <c r="F40" s="284"/>
      <c r="G40" s="284"/>
      <c r="H40" s="284"/>
      <c r="I40" s="284"/>
      <c r="J40" s="284"/>
      <c r="K40" s="284"/>
      <c r="L40" s="284"/>
      <c r="M40" s="285"/>
      <c r="N40" s="46"/>
      <c r="O40" s="47"/>
      <c r="P40" s="48"/>
      <c r="Q40" s="49"/>
      <c r="R40" s="101" t="str">
        <f>'Iden_ Amenazas'!F17</f>
        <v>t</v>
      </c>
      <c r="S40" s="47"/>
      <c r="T40" s="48"/>
      <c r="U40" s="48"/>
      <c r="V40" s="50"/>
      <c r="W40" s="276"/>
      <c r="X40" s="33"/>
      <c r="Y40" s="33"/>
      <c r="Z40" s="33"/>
    </row>
    <row r="41" spans="1:26" ht="12" customHeight="1">
      <c r="A41" s="292" t="str">
        <f>'Iden_ Amenazas'!A18</f>
        <v xml:space="preserve">Fugas Sustancias Peligrosas   </v>
      </c>
      <c r="B41" s="293"/>
      <c r="C41" s="293"/>
      <c r="D41" s="293"/>
      <c r="E41" s="293"/>
      <c r="F41" s="293"/>
      <c r="G41" s="293"/>
      <c r="H41" s="293"/>
      <c r="I41" s="293"/>
      <c r="J41" s="293"/>
      <c r="K41" s="293"/>
      <c r="L41" s="293"/>
      <c r="M41" s="294"/>
      <c r="N41" s="35"/>
      <c r="O41" s="36"/>
      <c r="P41" s="36"/>
      <c r="Q41" s="37"/>
      <c r="R41" s="104" t="str">
        <f>'Consolidado V_'!F10</f>
        <v>t</v>
      </c>
      <c r="S41" s="38"/>
      <c r="T41" s="36"/>
      <c r="U41" s="36"/>
      <c r="V41" s="39"/>
      <c r="W41" s="274" t="s">
        <v>334</v>
      </c>
      <c r="X41" s="33"/>
      <c r="Y41" s="33"/>
    </row>
    <row r="42" spans="1:26" ht="12" customHeight="1">
      <c r="A42" s="280"/>
      <c r="B42" s="281"/>
      <c r="C42" s="281"/>
      <c r="D42" s="281"/>
      <c r="E42" s="281"/>
      <c r="F42" s="281"/>
      <c r="G42" s="281"/>
      <c r="H42" s="281"/>
      <c r="I42" s="281"/>
      <c r="J42" s="281"/>
      <c r="K42" s="281"/>
      <c r="L42" s="281"/>
      <c r="M42" s="282"/>
      <c r="N42" s="40"/>
      <c r="O42" s="41"/>
      <c r="P42" s="42"/>
      <c r="Q42" s="104" t="str">
        <f>'Consolidado V_'!$F$6</f>
        <v>t</v>
      </c>
      <c r="R42" s="43"/>
      <c r="S42" s="44" t="str">
        <f>'Consolidado V_'!F14</f>
        <v>t</v>
      </c>
      <c r="T42" s="42"/>
      <c r="U42" s="42"/>
      <c r="V42" s="45"/>
      <c r="W42" s="275"/>
      <c r="X42" s="33"/>
      <c r="Y42" s="33"/>
    </row>
    <row r="43" spans="1:26" ht="12" customHeight="1" thickBot="1">
      <c r="A43" s="283"/>
      <c r="B43" s="284"/>
      <c r="C43" s="284"/>
      <c r="D43" s="284"/>
      <c r="E43" s="284"/>
      <c r="F43" s="284"/>
      <c r="G43" s="284"/>
      <c r="H43" s="284"/>
      <c r="I43" s="284"/>
      <c r="J43" s="284"/>
      <c r="K43" s="284"/>
      <c r="L43" s="284"/>
      <c r="M43" s="285"/>
      <c r="N43" s="46"/>
      <c r="O43" s="47"/>
      <c r="P43" s="48"/>
      <c r="Q43" s="49"/>
      <c r="R43" s="101" t="str">
        <f>'Iden_ Amenazas'!F18</f>
        <v>t</v>
      </c>
      <c r="S43" s="47"/>
      <c r="T43" s="48"/>
      <c r="U43" s="48"/>
      <c r="V43" s="50"/>
      <c r="W43" s="276"/>
      <c r="X43" s="33"/>
      <c r="Y43" s="33"/>
    </row>
    <row r="44" spans="1:26" ht="12" customHeight="1">
      <c r="A44" s="292" t="str">
        <f>'Iden_ Amenazas'!A19</f>
        <v xml:space="preserve">Accidentes vehiculares   </v>
      </c>
      <c r="B44" s="293"/>
      <c r="C44" s="293"/>
      <c r="D44" s="293"/>
      <c r="E44" s="293"/>
      <c r="F44" s="293"/>
      <c r="G44" s="293"/>
      <c r="H44" s="293"/>
      <c r="I44" s="293"/>
      <c r="J44" s="293"/>
      <c r="K44" s="293"/>
      <c r="L44" s="293"/>
      <c r="M44" s="294"/>
      <c r="N44" s="35"/>
      <c r="O44" s="36"/>
      <c r="P44" s="36"/>
      <c r="Q44" s="38"/>
      <c r="R44" s="104" t="str">
        <f>'Consolidado V_'!F10</f>
        <v>t</v>
      </c>
      <c r="S44" s="38"/>
      <c r="T44" s="36"/>
      <c r="U44" s="36"/>
      <c r="V44" s="39"/>
      <c r="W44" s="274" t="s">
        <v>334</v>
      </c>
      <c r="X44" s="33"/>
      <c r="Y44" s="33"/>
    </row>
    <row r="45" spans="1:26" ht="12" customHeight="1">
      <c r="A45" s="280"/>
      <c r="B45" s="281"/>
      <c r="C45" s="281"/>
      <c r="D45" s="281"/>
      <c r="E45" s="281"/>
      <c r="F45" s="281"/>
      <c r="G45" s="281"/>
      <c r="H45" s="281"/>
      <c r="I45" s="281"/>
      <c r="J45" s="281"/>
      <c r="K45" s="281"/>
      <c r="L45" s="281"/>
      <c r="M45" s="282"/>
      <c r="N45" s="40"/>
      <c r="O45" s="41"/>
      <c r="P45" s="42"/>
      <c r="Q45" s="104" t="str">
        <f>'Consolidado V_'!$F$6</f>
        <v>t</v>
      </c>
      <c r="R45" s="43"/>
      <c r="S45" s="44" t="str">
        <f>'Consolidado V_'!F14</f>
        <v>t</v>
      </c>
      <c r="T45" s="42"/>
      <c r="U45" s="42"/>
      <c r="V45" s="45"/>
      <c r="W45" s="275"/>
      <c r="X45" s="33"/>
      <c r="Y45" s="33"/>
    </row>
    <row r="46" spans="1:26" ht="12" customHeight="1" thickBot="1">
      <c r="A46" s="283"/>
      <c r="B46" s="284"/>
      <c r="C46" s="284"/>
      <c r="D46" s="284"/>
      <c r="E46" s="284"/>
      <c r="F46" s="284"/>
      <c r="G46" s="284"/>
      <c r="H46" s="284"/>
      <c r="I46" s="284"/>
      <c r="J46" s="284"/>
      <c r="K46" s="284"/>
      <c r="L46" s="284"/>
      <c r="M46" s="285"/>
      <c r="N46" s="46"/>
      <c r="O46" s="47"/>
      <c r="P46" s="48"/>
      <c r="Q46" s="49"/>
      <c r="R46" s="101" t="str">
        <f>'Iden_ Amenazas'!F19</f>
        <v>t</v>
      </c>
      <c r="S46" s="47"/>
      <c r="T46" s="48"/>
      <c r="U46" s="48"/>
      <c r="V46" s="50"/>
      <c r="W46" s="276"/>
      <c r="X46" s="33"/>
      <c r="Y46" s="33"/>
    </row>
    <row r="47" spans="1:26" ht="12" customHeight="1">
      <c r="A47" s="292" t="str">
        <f>'Iden_ Amenazas'!A20</f>
        <v xml:space="preserve">Accidentes laborales    </v>
      </c>
      <c r="B47" s="293"/>
      <c r="C47" s="293"/>
      <c r="D47" s="293"/>
      <c r="E47" s="293"/>
      <c r="F47" s="293"/>
      <c r="G47" s="293"/>
      <c r="H47" s="293"/>
      <c r="I47" s="293"/>
      <c r="J47" s="293"/>
      <c r="K47" s="293"/>
      <c r="L47" s="293"/>
      <c r="M47" s="294"/>
      <c r="N47" s="35"/>
      <c r="O47" s="36"/>
      <c r="P47" s="36"/>
      <c r="Q47" s="37"/>
      <c r="R47" s="104" t="str">
        <f>'Consolidado V_'!F10</f>
        <v>t</v>
      </c>
      <c r="S47" s="38"/>
      <c r="T47" s="36"/>
      <c r="U47" s="36"/>
      <c r="V47" s="39"/>
      <c r="W47" s="274" t="s">
        <v>333</v>
      </c>
      <c r="X47" s="33"/>
      <c r="Y47" s="33"/>
    </row>
    <row r="48" spans="1:26" ht="12" customHeight="1">
      <c r="A48" s="280"/>
      <c r="B48" s="281"/>
      <c r="C48" s="281"/>
      <c r="D48" s="281"/>
      <c r="E48" s="281"/>
      <c r="F48" s="281"/>
      <c r="G48" s="281"/>
      <c r="H48" s="281"/>
      <c r="I48" s="281"/>
      <c r="J48" s="281"/>
      <c r="K48" s="281"/>
      <c r="L48" s="281"/>
      <c r="M48" s="282"/>
      <c r="N48" s="40"/>
      <c r="O48" s="41"/>
      <c r="P48" s="42"/>
      <c r="Q48" s="104" t="str">
        <f>'Consolidado V_'!$F$6</f>
        <v>t</v>
      </c>
      <c r="R48" s="43"/>
      <c r="S48" s="44" t="str">
        <f>'Consolidado V_'!F14</f>
        <v>t</v>
      </c>
      <c r="T48" s="42"/>
      <c r="U48" s="42"/>
      <c r="V48" s="45"/>
      <c r="W48" s="275"/>
      <c r="X48" s="33"/>
      <c r="Y48" s="33"/>
    </row>
    <row r="49" spans="1:25" ht="12" customHeight="1" thickBot="1">
      <c r="A49" s="283"/>
      <c r="B49" s="284"/>
      <c r="C49" s="284"/>
      <c r="D49" s="284"/>
      <c r="E49" s="284"/>
      <c r="F49" s="284"/>
      <c r="G49" s="284"/>
      <c r="H49" s="284"/>
      <c r="I49" s="284"/>
      <c r="J49" s="284"/>
      <c r="K49" s="284"/>
      <c r="L49" s="284"/>
      <c r="M49" s="285"/>
      <c r="N49" s="46"/>
      <c r="O49" s="47"/>
      <c r="P49" s="48"/>
      <c r="Q49" s="49"/>
      <c r="R49" s="100" t="str">
        <f>'Iden_ Amenazas'!F20</f>
        <v>t</v>
      </c>
      <c r="S49" s="47"/>
      <c r="T49" s="48"/>
      <c r="U49" s="48"/>
      <c r="V49" s="50"/>
      <c r="W49" s="276"/>
      <c r="X49" s="33"/>
      <c r="Y49" s="33"/>
    </row>
    <row r="50" spans="1:25" ht="12" customHeight="1">
      <c r="A50" s="292" t="str">
        <f>'Iden_ Amenazas'!A21</f>
        <v xml:space="preserve">Espacios Confinados    </v>
      </c>
      <c r="B50" s="293"/>
      <c r="C50" s="293"/>
      <c r="D50" s="293"/>
      <c r="E50" s="293"/>
      <c r="F50" s="293"/>
      <c r="G50" s="293"/>
      <c r="H50" s="293"/>
      <c r="I50" s="293"/>
      <c r="J50" s="293"/>
      <c r="K50" s="293"/>
      <c r="L50" s="293"/>
      <c r="M50" s="294"/>
      <c r="N50" s="35"/>
      <c r="O50" s="36"/>
      <c r="P50" s="36"/>
      <c r="Q50" s="37"/>
      <c r="R50" s="104" t="str">
        <f>'Consolidado V_'!F10</f>
        <v>t</v>
      </c>
      <c r="S50" s="38"/>
      <c r="T50" s="36"/>
      <c r="U50" s="36"/>
      <c r="V50" s="39"/>
      <c r="W50" s="274" t="s">
        <v>334</v>
      </c>
      <c r="X50" s="33"/>
      <c r="Y50" s="33"/>
    </row>
    <row r="51" spans="1:25" ht="12" customHeight="1">
      <c r="A51" s="280"/>
      <c r="B51" s="281"/>
      <c r="C51" s="281"/>
      <c r="D51" s="281"/>
      <c r="E51" s="281"/>
      <c r="F51" s="281"/>
      <c r="G51" s="281"/>
      <c r="H51" s="281"/>
      <c r="I51" s="281"/>
      <c r="J51" s="281"/>
      <c r="K51" s="281"/>
      <c r="L51" s="281"/>
      <c r="M51" s="282"/>
      <c r="N51" s="40"/>
      <c r="O51" s="41"/>
      <c r="P51" s="42"/>
      <c r="Q51" s="104" t="str">
        <f>'Consolidado V_'!$F$6</f>
        <v>t</v>
      </c>
      <c r="R51" s="43"/>
      <c r="S51" s="44" t="str">
        <f>'Consolidado V_'!F14</f>
        <v>t</v>
      </c>
      <c r="T51" s="42"/>
      <c r="U51" s="42"/>
      <c r="V51" s="45"/>
      <c r="W51" s="275"/>
      <c r="X51" s="33"/>
      <c r="Y51" s="33"/>
    </row>
    <row r="52" spans="1:25" ht="12" customHeight="1" thickBot="1">
      <c r="A52" s="283"/>
      <c r="B52" s="284"/>
      <c r="C52" s="284"/>
      <c r="D52" s="284"/>
      <c r="E52" s="284"/>
      <c r="F52" s="284"/>
      <c r="G52" s="284"/>
      <c r="H52" s="284"/>
      <c r="I52" s="284"/>
      <c r="J52" s="284"/>
      <c r="K52" s="284"/>
      <c r="L52" s="284"/>
      <c r="M52" s="285"/>
      <c r="N52" s="46"/>
      <c r="O52" s="47"/>
      <c r="P52" s="48"/>
      <c r="Q52" s="49"/>
      <c r="R52" s="101" t="str">
        <f>'Iden_ Amenazas'!F21</f>
        <v>t</v>
      </c>
      <c r="S52" s="47"/>
      <c r="T52" s="48"/>
      <c r="U52" s="48"/>
      <c r="V52" s="50"/>
      <c r="W52" s="276"/>
      <c r="X52" s="33"/>
      <c r="Y52" s="33"/>
    </row>
    <row r="53" spans="1:25" ht="12" customHeight="1">
      <c r="A53" s="292" t="str">
        <f>'Iden_ Amenazas'!A22</f>
        <v xml:space="preserve">Alta Temperatura  </v>
      </c>
      <c r="B53" s="293"/>
      <c r="C53" s="293"/>
      <c r="D53" s="293"/>
      <c r="E53" s="293"/>
      <c r="F53" s="293"/>
      <c r="G53" s="293"/>
      <c r="H53" s="293"/>
      <c r="I53" s="293"/>
      <c r="J53" s="293"/>
      <c r="K53" s="293"/>
      <c r="L53" s="293"/>
      <c r="M53" s="294"/>
      <c r="N53" s="35"/>
      <c r="O53" s="36"/>
      <c r="P53" s="36"/>
      <c r="Q53" s="37"/>
      <c r="R53" s="104" t="str">
        <f>'Consolidado V_'!F10</f>
        <v>t</v>
      </c>
      <c r="S53" s="38"/>
      <c r="T53" s="36"/>
      <c r="U53" s="36"/>
      <c r="V53" s="39"/>
      <c r="W53" s="274" t="s">
        <v>334</v>
      </c>
      <c r="X53" s="33"/>
      <c r="Y53" s="33"/>
    </row>
    <row r="54" spans="1:25" ht="12" customHeight="1">
      <c r="A54" s="280"/>
      <c r="B54" s="281"/>
      <c r="C54" s="281"/>
      <c r="D54" s="281"/>
      <c r="E54" s="281"/>
      <c r="F54" s="281"/>
      <c r="G54" s="281"/>
      <c r="H54" s="281"/>
      <c r="I54" s="281"/>
      <c r="J54" s="281"/>
      <c r="K54" s="281"/>
      <c r="L54" s="281"/>
      <c r="M54" s="282"/>
      <c r="N54" s="40"/>
      <c r="O54" s="41"/>
      <c r="P54" s="42"/>
      <c r="Q54" s="104" t="str">
        <f>'Consolidado V_'!$F$6</f>
        <v>t</v>
      </c>
      <c r="R54" s="43"/>
      <c r="S54" s="44" t="str">
        <f>'Consolidado V_'!F14</f>
        <v>t</v>
      </c>
      <c r="T54" s="42"/>
      <c r="U54" s="42"/>
      <c r="V54" s="45"/>
      <c r="W54" s="275"/>
      <c r="X54" s="33"/>
      <c r="Y54" s="33"/>
    </row>
    <row r="55" spans="1:25" ht="12" customHeight="1" thickBot="1">
      <c r="A55" s="283"/>
      <c r="B55" s="284"/>
      <c r="C55" s="284"/>
      <c r="D55" s="284"/>
      <c r="E55" s="284"/>
      <c r="F55" s="284"/>
      <c r="G55" s="284"/>
      <c r="H55" s="284"/>
      <c r="I55" s="284"/>
      <c r="J55" s="284"/>
      <c r="K55" s="284"/>
      <c r="L55" s="284"/>
      <c r="M55" s="285"/>
      <c r="N55" s="46"/>
      <c r="O55" s="47"/>
      <c r="P55" s="48"/>
      <c r="Q55" s="49"/>
      <c r="R55" s="101" t="str">
        <f>'Iden_ Amenazas'!F22</f>
        <v>t</v>
      </c>
      <c r="S55" s="47"/>
      <c r="T55" s="48"/>
      <c r="U55" s="48"/>
      <c r="V55" s="50"/>
      <c r="W55" s="276"/>
      <c r="X55" s="33"/>
      <c r="Y55" s="33"/>
    </row>
    <row r="56" spans="1:25" ht="12" customHeight="1">
      <c r="A56" s="292" t="str">
        <f>'Iden_ Amenazas'!A23</f>
        <v xml:space="preserve">Contacto eléctrico   </v>
      </c>
      <c r="B56" s="293"/>
      <c r="C56" s="293"/>
      <c r="D56" s="293"/>
      <c r="E56" s="293"/>
      <c r="F56" s="293"/>
      <c r="G56" s="293"/>
      <c r="H56" s="293"/>
      <c r="I56" s="293"/>
      <c r="J56" s="293"/>
      <c r="K56" s="293"/>
      <c r="L56" s="293"/>
      <c r="M56" s="294"/>
      <c r="N56" s="40"/>
      <c r="O56" s="42"/>
      <c r="P56" s="42"/>
      <c r="Q56" s="51"/>
      <c r="R56" s="104" t="str">
        <f>'Consolidado V_'!F10</f>
        <v>t</v>
      </c>
      <c r="S56" s="41"/>
      <c r="T56" s="42"/>
      <c r="U56" s="42"/>
      <c r="V56" s="45"/>
      <c r="W56" s="274" t="s">
        <v>333</v>
      </c>
      <c r="X56" s="33"/>
      <c r="Y56" s="33"/>
    </row>
    <row r="57" spans="1:25" ht="12" customHeight="1">
      <c r="A57" s="280"/>
      <c r="B57" s="281"/>
      <c r="C57" s="281"/>
      <c r="D57" s="281"/>
      <c r="E57" s="281"/>
      <c r="F57" s="281"/>
      <c r="G57" s="281"/>
      <c r="H57" s="281"/>
      <c r="I57" s="281"/>
      <c r="J57" s="281"/>
      <c r="K57" s="281"/>
      <c r="L57" s="281"/>
      <c r="M57" s="282"/>
      <c r="N57" s="40"/>
      <c r="O57" s="41"/>
      <c r="P57" s="42"/>
      <c r="Q57" s="104" t="str">
        <f>'Consolidado V_'!$F$6</f>
        <v>t</v>
      </c>
      <c r="R57" s="52"/>
      <c r="S57" s="44" t="str">
        <f>'Consolidado V_'!F14</f>
        <v>t</v>
      </c>
      <c r="T57" s="42"/>
      <c r="U57" s="42"/>
      <c r="V57" s="45"/>
      <c r="W57" s="275"/>
      <c r="X57" s="33"/>
      <c r="Y57" s="33"/>
    </row>
    <row r="58" spans="1:25" ht="12" customHeight="1" thickBot="1">
      <c r="A58" s="283"/>
      <c r="B58" s="284"/>
      <c r="C58" s="284"/>
      <c r="D58" s="284"/>
      <c r="E58" s="284"/>
      <c r="F58" s="284"/>
      <c r="G58" s="284"/>
      <c r="H58" s="284"/>
      <c r="I58" s="284"/>
      <c r="J58" s="284"/>
      <c r="K58" s="284"/>
      <c r="L58" s="284"/>
      <c r="M58" s="285"/>
      <c r="N58" s="46"/>
      <c r="O58" s="47"/>
      <c r="P58" s="48"/>
      <c r="Q58" s="49"/>
      <c r="R58" s="100" t="str">
        <f>'Iden_ Amenazas'!F23</f>
        <v>t</v>
      </c>
      <c r="S58" s="53"/>
      <c r="T58" s="48"/>
      <c r="U58" s="48"/>
      <c r="V58" s="50"/>
      <c r="W58" s="276"/>
      <c r="X58" s="33"/>
      <c r="Y58" s="33"/>
    </row>
    <row r="59" spans="1:25" ht="12" customHeight="1">
      <c r="A59" s="292" t="str">
        <f>'Iden_ Amenazas'!A24</f>
        <v>Colapso de estructuras</v>
      </c>
      <c r="B59" s="293"/>
      <c r="C59" s="293"/>
      <c r="D59" s="293"/>
      <c r="E59" s="293"/>
      <c r="F59" s="293"/>
      <c r="G59" s="293"/>
      <c r="H59" s="293"/>
      <c r="I59" s="293"/>
      <c r="J59" s="293"/>
      <c r="K59" s="293"/>
      <c r="L59" s="293"/>
      <c r="M59" s="294"/>
      <c r="N59" s="40"/>
      <c r="O59" s="42"/>
      <c r="P59" s="42"/>
      <c r="Q59" s="51"/>
      <c r="R59" s="104" t="str">
        <f>'Consolidado V_'!F10</f>
        <v>t</v>
      </c>
      <c r="S59" s="41"/>
      <c r="T59" s="42"/>
      <c r="U59" s="42"/>
      <c r="V59" s="45"/>
      <c r="W59" s="274" t="s">
        <v>333</v>
      </c>
      <c r="X59" s="33"/>
      <c r="Y59" s="33"/>
    </row>
    <row r="60" spans="1:25" ht="12" customHeight="1">
      <c r="A60" s="280"/>
      <c r="B60" s="281"/>
      <c r="C60" s="281"/>
      <c r="D60" s="281"/>
      <c r="E60" s="281"/>
      <c r="F60" s="281"/>
      <c r="G60" s="281"/>
      <c r="H60" s="281"/>
      <c r="I60" s="281"/>
      <c r="J60" s="281"/>
      <c r="K60" s="281"/>
      <c r="L60" s="281"/>
      <c r="M60" s="282"/>
      <c r="N60" s="40"/>
      <c r="O60" s="41"/>
      <c r="P60" s="42"/>
      <c r="Q60" s="104" t="str">
        <f>'Consolidado V_'!$F$6</f>
        <v>t</v>
      </c>
      <c r="R60" s="43"/>
      <c r="S60" s="44" t="str">
        <f>'Consolidado V_'!F14</f>
        <v>t</v>
      </c>
      <c r="T60" s="42"/>
      <c r="U60" s="42"/>
      <c r="V60" s="45"/>
      <c r="W60" s="275"/>
      <c r="X60" s="33"/>
      <c r="Y60" s="33"/>
    </row>
    <row r="61" spans="1:25" ht="12" customHeight="1" thickBot="1">
      <c r="A61" s="283"/>
      <c r="B61" s="284"/>
      <c r="C61" s="284"/>
      <c r="D61" s="284"/>
      <c r="E61" s="284"/>
      <c r="F61" s="284"/>
      <c r="G61" s="284"/>
      <c r="H61" s="284"/>
      <c r="I61" s="284"/>
      <c r="J61" s="284"/>
      <c r="K61" s="284"/>
      <c r="L61" s="284"/>
      <c r="M61" s="285"/>
      <c r="N61" s="46"/>
      <c r="O61" s="47"/>
      <c r="P61" s="48"/>
      <c r="Q61" s="49"/>
      <c r="R61" s="100" t="str">
        <f>'Iden_ Amenazas'!F24</f>
        <v>t</v>
      </c>
      <c r="S61" s="47"/>
      <c r="T61" s="48"/>
      <c r="U61" s="48"/>
      <c r="V61" s="50"/>
      <c r="W61" s="276"/>
      <c r="X61" s="33"/>
      <c r="Y61" s="33"/>
    </row>
    <row r="62" spans="1:25" ht="12" customHeight="1">
      <c r="A62" s="286" t="str">
        <f>'Iden_ Amenazas'!A25:F25</f>
        <v>SOCIALES</v>
      </c>
      <c r="B62" s="287"/>
      <c r="C62" s="287"/>
      <c r="D62" s="287"/>
      <c r="E62" s="287"/>
      <c r="F62" s="287"/>
      <c r="G62" s="287"/>
      <c r="H62" s="287"/>
      <c r="I62" s="287"/>
      <c r="J62" s="287"/>
      <c r="K62" s="287"/>
      <c r="L62" s="287"/>
      <c r="M62" s="287"/>
      <c r="N62" s="287"/>
      <c r="O62" s="287"/>
      <c r="P62" s="287"/>
      <c r="Q62" s="287"/>
      <c r="R62" s="287"/>
      <c r="S62" s="287"/>
      <c r="T62" s="287"/>
      <c r="U62" s="287"/>
      <c r="V62" s="287"/>
      <c r="W62" s="288"/>
      <c r="X62" s="33"/>
      <c r="Y62" s="33"/>
    </row>
    <row r="63" spans="1:25" ht="12" customHeight="1" thickBot="1">
      <c r="A63" s="289"/>
      <c r="B63" s="290"/>
      <c r="C63" s="290"/>
      <c r="D63" s="290"/>
      <c r="E63" s="290"/>
      <c r="F63" s="290"/>
      <c r="G63" s="290"/>
      <c r="H63" s="290"/>
      <c r="I63" s="290"/>
      <c r="J63" s="290"/>
      <c r="K63" s="290"/>
      <c r="L63" s="290"/>
      <c r="M63" s="290"/>
      <c r="N63" s="290"/>
      <c r="O63" s="290"/>
      <c r="P63" s="290"/>
      <c r="Q63" s="290"/>
      <c r="R63" s="290"/>
      <c r="S63" s="290"/>
      <c r="T63" s="290"/>
      <c r="U63" s="290"/>
      <c r="V63" s="290"/>
      <c r="W63" s="291"/>
      <c r="X63" s="33"/>
      <c r="Y63" s="33"/>
    </row>
    <row r="64" spans="1:25" ht="12" customHeight="1">
      <c r="A64" s="277" t="str">
        <f>'Iden_ Amenazas'!A26</f>
        <v>Atentados Terroristas</v>
      </c>
      <c r="B64" s="278"/>
      <c r="C64" s="278"/>
      <c r="D64" s="278"/>
      <c r="E64" s="278"/>
      <c r="F64" s="278"/>
      <c r="G64" s="278"/>
      <c r="H64" s="278"/>
      <c r="I64" s="278"/>
      <c r="J64" s="278"/>
      <c r="K64" s="278"/>
      <c r="L64" s="278"/>
      <c r="M64" s="279"/>
      <c r="N64" s="40"/>
      <c r="O64" s="42"/>
      <c r="P64" s="42"/>
      <c r="Q64" s="51"/>
      <c r="R64" s="104" t="str">
        <f>'Consolidado V_'!F10</f>
        <v>t</v>
      </c>
      <c r="S64" s="41"/>
      <c r="T64" s="42"/>
      <c r="U64" s="42"/>
      <c r="V64" s="45"/>
      <c r="W64" s="274" t="s">
        <v>333</v>
      </c>
      <c r="X64" s="33"/>
      <c r="Y64" s="33"/>
    </row>
    <row r="65" spans="1:25" ht="12" customHeight="1">
      <c r="A65" s="280"/>
      <c r="B65" s="281"/>
      <c r="C65" s="281"/>
      <c r="D65" s="281"/>
      <c r="E65" s="281"/>
      <c r="F65" s="281"/>
      <c r="G65" s="281"/>
      <c r="H65" s="281"/>
      <c r="I65" s="281"/>
      <c r="J65" s="281"/>
      <c r="K65" s="281"/>
      <c r="L65" s="281"/>
      <c r="M65" s="282"/>
      <c r="N65" s="40"/>
      <c r="O65" s="41"/>
      <c r="P65" s="42"/>
      <c r="Q65" s="104" t="str">
        <f>'Consolidado V_'!$F$6</f>
        <v>t</v>
      </c>
      <c r="R65" s="43"/>
      <c r="S65" s="44" t="str">
        <f>'Consolidado V_'!F14</f>
        <v>t</v>
      </c>
      <c r="T65" s="42"/>
      <c r="U65" s="42"/>
      <c r="V65" s="45"/>
      <c r="W65" s="275"/>
      <c r="X65" s="33"/>
      <c r="Y65" s="33"/>
    </row>
    <row r="66" spans="1:25" ht="12" customHeight="1" thickBot="1">
      <c r="A66" s="283"/>
      <c r="B66" s="284"/>
      <c r="C66" s="284"/>
      <c r="D66" s="284"/>
      <c r="E66" s="284"/>
      <c r="F66" s="284"/>
      <c r="G66" s="284"/>
      <c r="H66" s="284"/>
      <c r="I66" s="284"/>
      <c r="J66" s="284"/>
      <c r="K66" s="284"/>
      <c r="L66" s="284"/>
      <c r="M66" s="285"/>
      <c r="N66" s="46"/>
      <c r="O66" s="47"/>
      <c r="P66" s="48"/>
      <c r="Q66" s="49"/>
      <c r="R66" s="100" t="str">
        <f>'Iden_ Amenazas'!F26</f>
        <v>t</v>
      </c>
      <c r="S66" s="47"/>
      <c r="T66" s="48"/>
      <c r="U66" s="48"/>
      <c r="V66" s="50"/>
      <c r="W66" s="276"/>
      <c r="X66" s="33"/>
      <c r="Y66" s="33"/>
    </row>
    <row r="67" spans="1:25" ht="12" customHeight="1">
      <c r="A67" s="277" t="str">
        <f>'Iden_ Amenazas'!A27</f>
        <v>Manifestaciones ciudadanas</v>
      </c>
      <c r="B67" s="278"/>
      <c r="C67" s="278"/>
      <c r="D67" s="278"/>
      <c r="E67" s="278"/>
      <c r="F67" s="278"/>
      <c r="G67" s="278"/>
      <c r="H67" s="278"/>
      <c r="I67" s="278"/>
      <c r="J67" s="278"/>
      <c r="K67" s="278"/>
      <c r="L67" s="278"/>
      <c r="M67" s="279"/>
      <c r="N67" s="40"/>
      <c r="O67" s="42"/>
      <c r="P67" s="42"/>
      <c r="Q67" s="51"/>
      <c r="R67" s="104" t="str">
        <f>'Consolidado V_'!F10</f>
        <v>t</v>
      </c>
      <c r="S67" s="41"/>
      <c r="T67" s="42"/>
      <c r="U67" s="42"/>
      <c r="V67" s="45"/>
      <c r="W67" s="274" t="s">
        <v>333</v>
      </c>
      <c r="X67" s="33"/>
      <c r="Y67" s="33"/>
    </row>
    <row r="68" spans="1:25" ht="12" customHeight="1">
      <c r="A68" s="280"/>
      <c r="B68" s="281"/>
      <c r="C68" s="281"/>
      <c r="D68" s="281"/>
      <c r="E68" s="281"/>
      <c r="F68" s="281"/>
      <c r="G68" s="281"/>
      <c r="H68" s="281"/>
      <c r="I68" s="281"/>
      <c r="J68" s="281"/>
      <c r="K68" s="281"/>
      <c r="L68" s="281"/>
      <c r="M68" s="282"/>
      <c r="N68" s="40"/>
      <c r="O68" s="41"/>
      <c r="P68" s="42"/>
      <c r="Q68" s="104" t="str">
        <f>'Consolidado V_'!$F$6</f>
        <v>t</v>
      </c>
      <c r="R68" s="43"/>
      <c r="S68" s="44" t="str">
        <f>'Consolidado V_'!F14</f>
        <v>t</v>
      </c>
      <c r="T68" s="42"/>
      <c r="U68" s="42"/>
      <c r="V68" s="45"/>
      <c r="W68" s="275"/>
      <c r="X68" s="33"/>
      <c r="Y68" s="33"/>
    </row>
    <row r="69" spans="1:25" ht="12" customHeight="1" thickBot="1">
      <c r="A69" s="283"/>
      <c r="B69" s="284"/>
      <c r="C69" s="284"/>
      <c r="D69" s="284"/>
      <c r="E69" s="284"/>
      <c r="F69" s="284"/>
      <c r="G69" s="284"/>
      <c r="H69" s="284"/>
      <c r="I69" s="284"/>
      <c r="J69" s="284"/>
      <c r="K69" s="284"/>
      <c r="L69" s="284"/>
      <c r="M69" s="285"/>
      <c r="N69" s="46"/>
      <c r="O69" s="47"/>
      <c r="P69" s="48"/>
      <c r="Q69" s="49"/>
      <c r="R69" s="110" t="str">
        <f>'Iden_ Amenazas'!F26</f>
        <v>t</v>
      </c>
      <c r="S69" s="47"/>
      <c r="T69" s="48"/>
      <c r="U69" s="48"/>
      <c r="V69" s="50"/>
      <c r="W69" s="276"/>
      <c r="X69" s="33"/>
      <c r="Y69" s="33"/>
    </row>
    <row r="70" spans="1:25" ht="12" customHeight="1">
      <c r="A70" s="277" t="str">
        <f>'Iden_ Amenazas'!A28</f>
        <v>Huelga de los trabajadores</v>
      </c>
      <c r="B70" s="278"/>
      <c r="C70" s="278"/>
      <c r="D70" s="278"/>
      <c r="E70" s="278"/>
      <c r="F70" s="278"/>
      <c r="G70" s="278"/>
      <c r="H70" s="278"/>
      <c r="I70" s="278"/>
      <c r="J70" s="278"/>
      <c r="K70" s="278"/>
      <c r="L70" s="278"/>
      <c r="M70" s="279"/>
      <c r="N70" s="40"/>
      <c r="O70" s="42"/>
      <c r="P70" s="42"/>
      <c r="Q70" s="51"/>
      <c r="R70" s="104" t="str">
        <f>'Consolidado V_'!F10</f>
        <v>t</v>
      </c>
      <c r="S70" s="41"/>
      <c r="T70" s="42"/>
      <c r="U70" s="42"/>
      <c r="V70" s="45"/>
      <c r="W70" s="274" t="s">
        <v>334</v>
      </c>
      <c r="X70" s="33"/>
      <c r="Y70" s="33"/>
    </row>
    <row r="71" spans="1:25" ht="12" customHeight="1">
      <c r="A71" s="280"/>
      <c r="B71" s="281"/>
      <c r="C71" s="281"/>
      <c r="D71" s="281"/>
      <c r="E71" s="281"/>
      <c r="F71" s="281"/>
      <c r="G71" s="281"/>
      <c r="H71" s="281"/>
      <c r="I71" s="281"/>
      <c r="J71" s="281"/>
      <c r="K71" s="281"/>
      <c r="L71" s="281"/>
      <c r="M71" s="282"/>
      <c r="N71" s="40"/>
      <c r="O71" s="41"/>
      <c r="P71" s="42"/>
      <c r="Q71" s="104" t="str">
        <f>'Consolidado V_'!$F$6</f>
        <v>t</v>
      </c>
      <c r="R71" s="43"/>
      <c r="S71" s="44" t="str">
        <f>'Consolidado V_'!F14</f>
        <v>t</v>
      </c>
      <c r="T71" s="42"/>
      <c r="U71" s="42"/>
      <c r="V71" s="45"/>
      <c r="W71" s="275"/>
      <c r="X71" s="33"/>
      <c r="Y71" s="33"/>
    </row>
    <row r="72" spans="1:25" ht="12" customHeight="1" thickBot="1">
      <c r="A72" s="283"/>
      <c r="B72" s="284"/>
      <c r="C72" s="284"/>
      <c r="D72" s="284"/>
      <c r="E72" s="284"/>
      <c r="F72" s="284"/>
      <c r="G72" s="284"/>
      <c r="H72" s="284"/>
      <c r="I72" s="284"/>
      <c r="J72" s="284"/>
      <c r="K72" s="284"/>
      <c r="L72" s="284"/>
      <c r="M72" s="285"/>
      <c r="N72" s="46"/>
      <c r="O72" s="47"/>
      <c r="P72" s="48"/>
      <c r="Q72" s="49"/>
      <c r="R72" s="101" t="str">
        <f>'Iden_ Amenazas'!F28</f>
        <v>t</v>
      </c>
      <c r="S72" s="47"/>
      <c r="T72" s="48"/>
      <c r="U72" s="48"/>
      <c r="V72" s="50"/>
      <c r="W72" s="276"/>
      <c r="X72" s="33"/>
      <c r="Y72" s="33"/>
    </row>
    <row r="73" spans="1:25" ht="12" customHeight="1">
      <c r="A73" s="277" t="str">
        <f>'Iden_ Amenazas'!A29</f>
        <v>Asonadas y vandalismo</v>
      </c>
      <c r="B73" s="278"/>
      <c r="C73" s="278"/>
      <c r="D73" s="278"/>
      <c r="E73" s="278"/>
      <c r="F73" s="278"/>
      <c r="G73" s="278"/>
      <c r="H73" s="278"/>
      <c r="I73" s="278"/>
      <c r="J73" s="278"/>
      <c r="K73" s="278"/>
      <c r="L73" s="278"/>
      <c r="M73" s="279"/>
      <c r="N73" s="40"/>
      <c r="O73" s="42"/>
      <c r="P73" s="42"/>
      <c r="Q73" s="51"/>
      <c r="R73" s="104" t="str">
        <f>'Consolidado V_'!F10</f>
        <v>t</v>
      </c>
      <c r="S73" s="41"/>
      <c r="T73" s="42"/>
      <c r="U73" s="42"/>
      <c r="V73" s="45"/>
      <c r="W73" s="274" t="s">
        <v>333</v>
      </c>
      <c r="X73" s="33"/>
      <c r="Y73" s="33"/>
    </row>
    <row r="74" spans="1:25" ht="12" customHeight="1">
      <c r="A74" s="280"/>
      <c r="B74" s="281"/>
      <c r="C74" s="281"/>
      <c r="D74" s="281"/>
      <c r="E74" s="281"/>
      <c r="F74" s="281"/>
      <c r="G74" s="281"/>
      <c r="H74" s="281"/>
      <c r="I74" s="281"/>
      <c r="J74" s="281"/>
      <c r="K74" s="281"/>
      <c r="L74" s="281"/>
      <c r="M74" s="282"/>
      <c r="N74" s="40"/>
      <c r="O74" s="41"/>
      <c r="P74" s="42"/>
      <c r="Q74" s="104" t="str">
        <f>'Consolidado V_'!$F$6</f>
        <v>t</v>
      </c>
      <c r="R74" s="43"/>
      <c r="S74" s="44" t="str">
        <f>'Consolidado V_'!F14</f>
        <v>t</v>
      </c>
      <c r="T74" s="42"/>
      <c r="U74" s="42"/>
      <c r="V74" s="45"/>
      <c r="W74" s="275"/>
      <c r="X74" s="33"/>
      <c r="Y74" s="33"/>
    </row>
    <row r="75" spans="1:25" ht="12" customHeight="1" thickBot="1">
      <c r="A75" s="283"/>
      <c r="B75" s="284"/>
      <c r="C75" s="284"/>
      <c r="D75" s="284"/>
      <c r="E75" s="284"/>
      <c r="F75" s="284"/>
      <c r="G75" s="284"/>
      <c r="H75" s="284"/>
      <c r="I75" s="284"/>
      <c r="J75" s="284"/>
      <c r="K75" s="284"/>
      <c r="L75" s="284"/>
      <c r="M75" s="285"/>
      <c r="N75" s="46"/>
      <c r="O75" s="47"/>
      <c r="P75" s="48"/>
      <c r="Q75" s="49"/>
      <c r="R75" s="100" t="str">
        <f>'Iden_ Amenazas'!F29</f>
        <v>t</v>
      </c>
      <c r="S75" s="47"/>
      <c r="T75" s="48"/>
      <c r="U75" s="48"/>
      <c r="V75" s="50"/>
      <c r="W75" s="276"/>
      <c r="X75" s="33"/>
      <c r="Y75" s="33"/>
    </row>
    <row r="76" spans="1:25" ht="12" customHeight="1">
      <c r="A76" s="277" t="str">
        <f>'Iden_ Amenazas'!A30</f>
        <v>Robos, secuestros, extorsiones</v>
      </c>
      <c r="B76" s="278"/>
      <c r="C76" s="278"/>
      <c r="D76" s="278"/>
      <c r="E76" s="278"/>
      <c r="F76" s="278"/>
      <c r="G76" s="278"/>
      <c r="H76" s="278"/>
      <c r="I76" s="278"/>
      <c r="J76" s="278"/>
      <c r="K76" s="278"/>
      <c r="L76" s="278"/>
      <c r="M76" s="279"/>
      <c r="N76" s="40"/>
      <c r="O76" s="42"/>
      <c r="P76" s="42"/>
      <c r="Q76" s="51"/>
      <c r="R76" s="105" t="str">
        <f>'Consolidado V_'!F10</f>
        <v>t</v>
      </c>
      <c r="S76" s="41"/>
      <c r="T76" s="42"/>
      <c r="U76" s="42"/>
      <c r="V76" s="45"/>
      <c r="W76" s="274" t="s">
        <v>334</v>
      </c>
      <c r="X76" s="42"/>
      <c r="Y76" s="33"/>
    </row>
    <row r="77" spans="1:25" ht="12" customHeight="1">
      <c r="A77" s="280"/>
      <c r="B77" s="281"/>
      <c r="C77" s="281"/>
      <c r="D77" s="281"/>
      <c r="E77" s="281"/>
      <c r="F77" s="281"/>
      <c r="G77" s="281"/>
      <c r="H77" s="281"/>
      <c r="I77" s="281"/>
      <c r="J77" s="281"/>
      <c r="K77" s="281"/>
      <c r="L77" s="281"/>
      <c r="M77" s="282"/>
      <c r="N77" s="40"/>
      <c r="O77" s="41"/>
      <c r="P77" s="42"/>
      <c r="Q77" s="104" t="str">
        <f>'Consolidado V_'!$F$6</f>
        <v>t</v>
      </c>
      <c r="R77" s="43"/>
      <c r="S77" s="44" t="str">
        <f>'Consolidado V_'!F14</f>
        <v>t</v>
      </c>
      <c r="T77" s="42"/>
      <c r="U77" s="42"/>
      <c r="V77" s="45"/>
      <c r="W77" s="275"/>
      <c r="X77" s="42"/>
      <c r="Y77" s="33"/>
    </row>
    <row r="78" spans="1:25" ht="12" customHeight="1" thickBot="1">
      <c r="A78" s="283"/>
      <c r="B78" s="284"/>
      <c r="C78" s="284"/>
      <c r="D78" s="284"/>
      <c r="E78" s="284"/>
      <c r="F78" s="284"/>
      <c r="G78" s="284"/>
      <c r="H78" s="284"/>
      <c r="I78" s="284"/>
      <c r="J78" s="284"/>
      <c r="K78" s="284"/>
      <c r="L78" s="284"/>
      <c r="M78" s="285"/>
      <c r="N78" s="46"/>
      <c r="O78" s="47"/>
      <c r="P78" s="48"/>
      <c r="Q78" s="49"/>
      <c r="R78" s="101" t="str">
        <f>'Iden_ Amenazas'!F30</f>
        <v>t</v>
      </c>
      <c r="S78" s="47"/>
      <c r="T78" s="48"/>
      <c r="U78" s="48"/>
      <c r="V78" s="50"/>
      <c r="W78" s="276"/>
      <c r="X78" s="42"/>
      <c r="Y78" s="33"/>
    </row>
    <row r="79" spans="1:25" ht="12" customHeight="1">
      <c r="A79" s="16"/>
      <c r="B79" s="16"/>
      <c r="C79" s="16"/>
      <c r="D79" s="16"/>
      <c r="E79" s="16"/>
      <c r="F79" s="16"/>
      <c r="G79" s="16"/>
      <c r="H79" s="16"/>
      <c r="I79" s="16"/>
      <c r="J79" s="16"/>
      <c r="K79" s="16"/>
      <c r="L79" s="16"/>
      <c r="M79" s="16"/>
      <c r="N79" s="16"/>
      <c r="O79" s="16"/>
      <c r="P79" s="16"/>
      <c r="Q79" s="16"/>
      <c r="R79" s="16"/>
      <c r="S79" s="16"/>
      <c r="T79" s="16"/>
      <c r="U79" s="16"/>
      <c r="V79" s="16"/>
      <c r="W79" s="114"/>
    </row>
    <row r="80" spans="1:25" ht="12" customHeight="1">
      <c r="A80" s="16"/>
      <c r="B80" s="16"/>
      <c r="C80" s="16"/>
      <c r="D80" s="16"/>
      <c r="E80" s="16"/>
      <c r="F80" s="16"/>
      <c r="G80" s="16"/>
      <c r="H80" s="16"/>
      <c r="I80" s="16"/>
      <c r="J80" s="16"/>
      <c r="K80" s="16"/>
      <c r="L80" s="16"/>
      <c r="M80" s="16"/>
      <c r="N80" s="16"/>
      <c r="O80" s="16"/>
      <c r="P80" s="16"/>
      <c r="Q80" s="16"/>
      <c r="R80" s="16"/>
      <c r="S80" s="16"/>
      <c r="T80" s="16"/>
      <c r="U80" s="16"/>
      <c r="V80" s="16"/>
      <c r="W80" s="114"/>
    </row>
    <row r="81" spans="1:23" ht="12" customHeight="1">
      <c r="A81" s="16"/>
      <c r="B81" s="16"/>
      <c r="C81" s="16"/>
      <c r="D81" s="16"/>
      <c r="E81" s="16"/>
      <c r="F81" s="16"/>
      <c r="G81" s="16"/>
      <c r="H81" s="16"/>
      <c r="I81" s="16"/>
      <c r="J81" s="16"/>
      <c r="K81" s="16"/>
      <c r="L81" s="16"/>
      <c r="M81" s="16"/>
      <c r="N81" s="16"/>
      <c r="O81" s="16"/>
      <c r="U81" s="16"/>
      <c r="V81" s="16"/>
      <c r="W81" s="114"/>
    </row>
    <row r="82" spans="1:23" ht="12" customHeight="1">
      <c r="A82" s="16"/>
      <c r="B82" s="16"/>
      <c r="C82" s="16"/>
      <c r="D82" s="16"/>
      <c r="E82" s="16"/>
      <c r="F82" s="16"/>
      <c r="G82" s="16"/>
      <c r="H82" s="16"/>
      <c r="I82" s="16"/>
      <c r="J82" s="16"/>
      <c r="K82" s="16"/>
      <c r="L82" s="16"/>
      <c r="M82" s="16"/>
      <c r="N82" s="16"/>
      <c r="O82" s="16"/>
      <c r="U82" s="16"/>
      <c r="V82" s="16"/>
      <c r="W82" s="114"/>
    </row>
    <row r="83" spans="1:23" ht="12" customHeight="1">
      <c r="A83" s="16"/>
      <c r="B83" s="16"/>
      <c r="C83" s="16"/>
      <c r="D83" s="16"/>
      <c r="E83" s="16"/>
      <c r="F83" s="16"/>
      <c r="G83" s="16"/>
      <c r="H83" s="16"/>
      <c r="I83" s="16"/>
      <c r="J83" s="16"/>
      <c r="K83" s="16"/>
      <c r="L83" s="16"/>
      <c r="M83" s="16"/>
      <c r="N83" s="16"/>
      <c r="O83" s="16"/>
      <c r="U83" s="16"/>
      <c r="V83" s="16"/>
      <c r="W83" s="114"/>
    </row>
  </sheetData>
  <mergeCells count="51">
    <mergeCell ref="W12:W14"/>
    <mergeCell ref="W15:W17"/>
    <mergeCell ref="A56:M58"/>
    <mergeCell ref="A18:M20"/>
    <mergeCell ref="A12:M14"/>
    <mergeCell ref="A15:M17"/>
    <mergeCell ref="A47:M49"/>
    <mergeCell ref="A50:M52"/>
    <mergeCell ref="A53:M55"/>
    <mergeCell ref="A32:M34"/>
    <mergeCell ref="A35:M37"/>
    <mergeCell ref="A38:M40"/>
    <mergeCell ref="A41:M43"/>
    <mergeCell ref="A44:M46"/>
    <mergeCell ref="W41:W43"/>
    <mergeCell ref="N2:V2"/>
    <mergeCell ref="A4:W5"/>
    <mergeCell ref="A2:M2"/>
    <mergeCell ref="A6:M8"/>
    <mergeCell ref="A9:M11"/>
    <mergeCell ref="W6:W8"/>
    <mergeCell ref="W9:W11"/>
    <mergeCell ref="W18:W20"/>
    <mergeCell ref="A76:M78"/>
    <mergeCell ref="A27:W28"/>
    <mergeCell ref="A21:M23"/>
    <mergeCell ref="A24:M26"/>
    <mergeCell ref="A59:M61"/>
    <mergeCell ref="W59:W61"/>
    <mergeCell ref="W21:W23"/>
    <mergeCell ref="W24:W26"/>
    <mergeCell ref="W29:W31"/>
    <mergeCell ref="A29:M31"/>
    <mergeCell ref="A73:M75"/>
    <mergeCell ref="A70:M72"/>
    <mergeCell ref="A64:M66"/>
    <mergeCell ref="A67:M69"/>
    <mergeCell ref="A62:W63"/>
    <mergeCell ref="W32:W34"/>
    <mergeCell ref="W35:W37"/>
    <mergeCell ref="W38:W40"/>
    <mergeCell ref="W64:W66"/>
    <mergeCell ref="W67:W69"/>
    <mergeCell ref="W73:W75"/>
    <mergeCell ref="W76:W78"/>
    <mergeCell ref="W44:W46"/>
    <mergeCell ref="W47:W49"/>
    <mergeCell ref="W50:W52"/>
    <mergeCell ref="W53:W55"/>
    <mergeCell ref="W56:W58"/>
    <mergeCell ref="W70:W72"/>
  </mergeCells>
  <conditionalFormatting sqref="W12 W15 W18 W21 W24">
    <cfRule type="containsText" dxfId="17" priority="23" stopIfTrue="1" operator="containsText" text="ALTO">
      <formula>NOT(ISERROR(SEARCH("ALTO",W12)))</formula>
    </cfRule>
    <cfRule type="containsText" dxfId="16" priority="24" stopIfTrue="1" operator="containsText" text="MEDIO">
      <formula>NOT(ISERROR(SEARCH("MEDIO",W12)))</formula>
    </cfRule>
    <cfRule type="containsText" dxfId="15" priority="25" stopIfTrue="1" operator="containsText" text="BAJO">
      <formula>NOT(ISERROR(SEARCH("BAJO",W12)))</formula>
    </cfRule>
  </conditionalFormatting>
  <conditionalFormatting sqref="W29">
    <cfRule type="containsText" dxfId="14" priority="20" stopIfTrue="1" operator="containsText" text="ALTO">
      <formula>NOT(ISERROR(SEARCH("ALTO",W29)))</formula>
    </cfRule>
    <cfRule type="containsText" dxfId="13" priority="21" stopIfTrue="1" operator="containsText" text="MEDIO">
      <formula>NOT(ISERROR(SEARCH("MEDIO",W29)))</formula>
    </cfRule>
    <cfRule type="containsText" dxfId="12" priority="22" stopIfTrue="1" operator="containsText" text="BAJO">
      <formula>NOT(ISERROR(SEARCH("BAJO",W29)))</formula>
    </cfRule>
  </conditionalFormatting>
  <conditionalFormatting sqref="W6 W9">
    <cfRule type="containsText" dxfId="11" priority="10" stopIfTrue="1" operator="containsText" text="ALTO">
      <formula>NOT(ISERROR(SEARCH("ALTO",W6)))</formula>
    </cfRule>
    <cfRule type="containsText" dxfId="10" priority="11" stopIfTrue="1" operator="containsText" text="MEDIO">
      <formula>NOT(ISERROR(SEARCH("MEDIO",W6)))</formula>
    </cfRule>
    <cfRule type="containsText" dxfId="9" priority="12" stopIfTrue="1" operator="containsText" text="BAJO">
      <formula>NOT(ISERROR(SEARCH("BAJO",W6)))</formula>
    </cfRule>
  </conditionalFormatting>
  <conditionalFormatting sqref="W32 W35 W38 W41 W44 W53 W56 W47 W50">
    <cfRule type="containsText" dxfId="8" priority="7" stopIfTrue="1" operator="containsText" text="ALTO">
      <formula>NOT(ISERROR(SEARCH("ALTO",W32)))</formula>
    </cfRule>
    <cfRule type="containsText" dxfId="7" priority="8" stopIfTrue="1" operator="containsText" text="MEDIO">
      <formula>NOT(ISERROR(SEARCH("MEDIO",W32)))</formula>
    </cfRule>
    <cfRule type="containsText" dxfId="6" priority="9" stopIfTrue="1" operator="containsText" text="BAJO">
      <formula>NOT(ISERROR(SEARCH("BAJO",W32)))</formula>
    </cfRule>
  </conditionalFormatting>
  <conditionalFormatting sqref="W59">
    <cfRule type="containsText" dxfId="5" priority="4" stopIfTrue="1" operator="containsText" text="ALTO">
      <formula>NOT(ISERROR(SEARCH("ALTO",W59)))</formula>
    </cfRule>
    <cfRule type="containsText" dxfId="4" priority="5" stopIfTrue="1" operator="containsText" text="MEDIO">
      <formula>NOT(ISERROR(SEARCH("MEDIO",W59)))</formula>
    </cfRule>
    <cfRule type="containsText" dxfId="3" priority="6" stopIfTrue="1" operator="containsText" text="BAJO">
      <formula>NOT(ISERROR(SEARCH("BAJO",W59)))</formula>
    </cfRule>
  </conditionalFormatting>
  <conditionalFormatting sqref="W64 W67 W70 W73 W76">
    <cfRule type="containsText" dxfId="2" priority="1" stopIfTrue="1" operator="containsText" text="ALTO">
      <formula>NOT(ISERROR(SEARCH("ALTO",W64)))</formula>
    </cfRule>
    <cfRule type="containsText" dxfId="1" priority="2" stopIfTrue="1" operator="containsText" text="MEDIO">
      <formula>NOT(ISERROR(SEARCH("MEDIO",W64)))</formula>
    </cfRule>
    <cfRule type="containsText" dxfId="0" priority="3" stopIfTrue="1" operator="containsText" text="BAJO">
      <formula>NOT(ISERROR(SEARCH("BAJO",W64)))</formula>
    </cfRule>
  </conditionalFormatting>
  <printOptions horizontalCentered="1" verticalCentered="1"/>
  <pageMargins left="0.70866141732283472" right="0.70866141732283472" top="0.74803149606299213" bottom="0.74803149606299213" header="0.31496062992125984" footer="0.31496062992125984"/>
  <pageSetup scale="55"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ANALISIS A Y V</dc:title>
  <dc:subject/>
  <dc:creator>NASLY JOHANNA LUGO</dc:creator>
  <cp:keywords/>
  <dc:description/>
  <cp:lastModifiedBy>X</cp:lastModifiedBy>
  <cp:revision/>
  <dcterms:created xsi:type="dcterms:W3CDTF">2008-01-17T00:11:32Z</dcterms:created>
  <dcterms:modified xsi:type="dcterms:W3CDTF">2023-10-13T21:29:47Z</dcterms:modified>
  <cp:category/>
  <cp:contentStatus/>
</cp:coreProperties>
</file>